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2016" sheetId="1" r:id="rId1"/>
  </sheets>
  <definedNames>
    <definedName name="_xlnm.Print_Area" localSheetId="0">'2016'!$A$1:$AD$51</definedName>
  </definedNames>
  <calcPr fullCalcOnLoad="1"/>
</workbook>
</file>

<file path=xl/sharedStrings.xml><?xml version="1.0" encoding="utf-8"?>
<sst xmlns="http://schemas.openxmlformats.org/spreadsheetml/2006/main" count="144" uniqueCount="109">
  <si>
    <t>treść</t>
  </si>
  <si>
    <t>Lp.</t>
  </si>
  <si>
    <t>data</t>
  </si>
  <si>
    <t>dostawca</t>
  </si>
  <si>
    <t>adres</t>
  </si>
  <si>
    <t>Suma</t>
  </si>
  <si>
    <t>WN</t>
  </si>
  <si>
    <t>MA</t>
  </si>
  <si>
    <r>
      <t xml:space="preserve">środki trwałe </t>
    </r>
    <r>
      <rPr>
        <b/>
        <sz val="10"/>
        <rFont val="Arial"/>
        <family val="2"/>
      </rPr>
      <t>010</t>
    </r>
  </si>
  <si>
    <t xml:space="preserve">Przychody </t>
  </si>
  <si>
    <t>Ma</t>
  </si>
  <si>
    <t>nr dow.</t>
  </si>
  <si>
    <t>Wn</t>
  </si>
  <si>
    <t>Rachunek bankowy 130</t>
  </si>
  <si>
    <t>Rozrachunki -              202</t>
  </si>
  <si>
    <t>WB 1</t>
  </si>
  <si>
    <t>Fundusz statutowy</t>
  </si>
  <si>
    <t>Bilans Otwarcia</t>
  </si>
  <si>
    <t xml:space="preserve">Druk plakatów </t>
  </si>
  <si>
    <t>RACHUNEK WYNIKÓW:</t>
  </si>
  <si>
    <t>Przychody</t>
  </si>
  <si>
    <t xml:space="preserve"> - Darowizny</t>
  </si>
  <si>
    <t>Koszty</t>
  </si>
  <si>
    <t>KUP</t>
  </si>
  <si>
    <t>wynik roku:</t>
  </si>
  <si>
    <t>Dochód</t>
  </si>
  <si>
    <t>BILANS</t>
  </si>
  <si>
    <t xml:space="preserve">Dochody wolne </t>
  </si>
  <si>
    <t>Aktywa</t>
  </si>
  <si>
    <t>CIT-8/O:</t>
  </si>
  <si>
    <t>Pasywa</t>
  </si>
  <si>
    <t xml:space="preserve"> - fundusz statutowy</t>
  </si>
  <si>
    <t>CIT-D</t>
  </si>
  <si>
    <t>poz.23</t>
  </si>
  <si>
    <t>Wynik finasowy</t>
  </si>
  <si>
    <t>Darowizna na cele kultury</t>
  </si>
  <si>
    <t>Lista</t>
  </si>
  <si>
    <t>Odsetki bankowe</t>
  </si>
  <si>
    <t>Materiały warsztatowe</t>
  </si>
  <si>
    <t>Koszty Dz.odpł - zającia tańca</t>
  </si>
  <si>
    <t>Składki członkowskie</t>
  </si>
  <si>
    <t xml:space="preserve"> - Dotacja publiczna</t>
  </si>
  <si>
    <t xml:space="preserve"> - Składki</t>
  </si>
  <si>
    <t>Rodz. kosztu</t>
  </si>
  <si>
    <t>Wyn</t>
  </si>
  <si>
    <t>Poz</t>
  </si>
  <si>
    <t>Mat</t>
  </si>
  <si>
    <t>Materiały i energia</t>
  </si>
  <si>
    <t>Amortyzacja</t>
  </si>
  <si>
    <t>Koszty wg rodzajów</t>
  </si>
  <si>
    <t>WB 2</t>
  </si>
  <si>
    <t>WB 3</t>
  </si>
  <si>
    <t>WB 4</t>
  </si>
  <si>
    <t>WB 5</t>
  </si>
  <si>
    <t>WB 6</t>
  </si>
  <si>
    <t>WB 7</t>
  </si>
  <si>
    <t>Pozostałe koszty</t>
  </si>
  <si>
    <t>poz.11</t>
  </si>
  <si>
    <t>poz.25</t>
  </si>
  <si>
    <t>poz.89</t>
  </si>
  <si>
    <t xml:space="preserve"> --</t>
  </si>
  <si>
    <t>Przychody  poz. 27.</t>
  </si>
  <si>
    <t xml:space="preserve"> - art. 17 ust 1 pkt 4</t>
  </si>
  <si>
    <t xml:space="preserve"> - art. 17 ust 1 pkt 40</t>
  </si>
  <si>
    <t xml:space="preserve"> - art. 17 ust 1 pkt 47</t>
  </si>
  <si>
    <t>STATUTOWE</t>
  </si>
  <si>
    <t xml:space="preserve"> - Odsetki</t>
  </si>
  <si>
    <t xml:space="preserve"> - środki pieniężne w kasie</t>
  </si>
  <si>
    <t xml:space="preserve"> - wynik finansowy roku:</t>
  </si>
  <si>
    <t xml:space="preserve"> - zobowiązania pozostałe:</t>
  </si>
  <si>
    <t>CIT-8</t>
  </si>
  <si>
    <t>CIT-8/O</t>
  </si>
  <si>
    <t>Obroty roku 2016</t>
  </si>
  <si>
    <t>Saldo na dzień 2016-12-31</t>
  </si>
  <si>
    <t>Zapłata za Rach 1/9</t>
  </si>
  <si>
    <t>Zapłata za Rach 2/9</t>
  </si>
  <si>
    <t>Umowa o dzieło 2/9</t>
  </si>
  <si>
    <t>Umowa zlecenia 1/9</t>
  </si>
  <si>
    <t>Zapłata za Rach 3/9</t>
  </si>
  <si>
    <t>Zapłata za fakturę VAT nr 3/9</t>
  </si>
  <si>
    <t>F VAT F-1220</t>
  </si>
  <si>
    <t>F VAT nr 3/9</t>
  </si>
  <si>
    <t>Rach 3/9</t>
  </si>
  <si>
    <t>Rach 1/9</t>
  </si>
  <si>
    <t>Rach 2/9</t>
  </si>
  <si>
    <t>F 17/12</t>
  </si>
  <si>
    <t>Przelew składek ZUS</t>
  </si>
  <si>
    <t>Przelew zaliczka PIT</t>
  </si>
  <si>
    <t>WB 8</t>
  </si>
  <si>
    <t>WB 9</t>
  </si>
  <si>
    <t>Obroty narastająco</t>
  </si>
  <si>
    <t>Kasa                      100</t>
  </si>
  <si>
    <t>Koszty statutowe  502</t>
  </si>
  <si>
    <t>K.sat. Proj. Tango w mieście 510-01</t>
  </si>
  <si>
    <t>dotacje i dar. 702</t>
  </si>
  <si>
    <t>finasowe 750</t>
  </si>
  <si>
    <t>Opłata za token do konta bank.</t>
  </si>
  <si>
    <t xml:space="preserve">   ----&gt;</t>
  </si>
  <si>
    <t xml:space="preserve">K.sat. Proj. </t>
  </si>
  <si>
    <t>dotacja gminy  Wesołowo 710-01</t>
  </si>
  <si>
    <t>Dotacja gminy Wesołowo</t>
  </si>
  <si>
    <t>Składki członkowskie 701</t>
  </si>
  <si>
    <t>Rozrachunki publiczno-prawne 220</t>
  </si>
  <si>
    <t>Wynajęcie sali</t>
  </si>
  <si>
    <t>Materiały biurowe</t>
  </si>
  <si>
    <t>Wynagrodzenia</t>
  </si>
  <si>
    <t>Sprawozdanie finansowe</t>
  </si>
  <si>
    <t>POZOSTAŁE</t>
  </si>
  <si>
    <t xml:space="preserve"> - środki pieniężne w banku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</si>
</sst>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mmm\ yy;@"/>
    <numFmt numFmtId="170" formatCode="[$-415]d\ mmm;@"/>
    <numFmt numFmtId="171" formatCode="mmm/d"/>
    <numFmt numFmtId="172" formatCode="mmm/dd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42"/>
      <name val="Arial"/>
      <family val="2"/>
    </font>
    <font>
      <b/>
      <sz val="10"/>
      <color indexed="42"/>
      <name val="Arial"/>
      <family val="2"/>
    </font>
    <font>
      <i/>
      <sz val="10"/>
      <color indexed="4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6" tint="0.7999799847602844"/>
      <name val="Arial"/>
      <family val="2"/>
    </font>
    <font>
      <b/>
      <sz val="10"/>
      <color theme="6" tint="0.7999799847602844"/>
      <name val="Arial"/>
      <family val="2"/>
    </font>
    <font>
      <i/>
      <sz val="10"/>
      <color theme="6" tint="0.799979984760284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4" xfId="0" applyNumberFormat="1" applyFont="1" applyBorder="1" applyAlignment="1">
      <alignment horizontal="right" wrapText="1"/>
    </xf>
    <xf numFmtId="2" fontId="0" fillId="0" borderId="15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2" fontId="0" fillId="0" borderId="16" xfId="0" applyNumberFormat="1" applyFont="1" applyBorder="1" applyAlignment="1">
      <alignment horizontal="right" wrapText="1"/>
    </xf>
    <xf numFmtId="2" fontId="0" fillId="0" borderId="12" xfId="0" applyNumberFormat="1" applyFont="1" applyBorder="1" applyAlignment="1">
      <alignment horizontal="right" wrapText="1"/>
    </xf>
    <xf numFmtId="0" fontId="0" fillId="0" borderId="14" xfId="0" applyFont="1" applyBorder="1" applyAlignment="1">
      <alignment horizontal="center"/>
    </xf>
    <xf numFmtId="2" fontId="0" fillId="0" borderId="17" xfId="0" applyNumberFormat="1" applyFont="1" applyBorder="1" applyAlignment="1">
      <alignment horizontal="right" wrapText="1"/>
    </xf>
    <xf numFmtId="2" fontId="0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wrapText="1"/>
    </xf>
    <xf numFmtId="2" fontId="0" fillId="0" borderId="13" xfId="0" applyNumberFormat="1" applyFont="1" applyBorder="1" applyAlignment="1">
      <alignment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/>
    </xf>
    <xf numFmtId="2" fontId="0" fillId="0" borderId="15" xfId="0" applyNumberFormat="1" applyFont="1" applyBorder="1" applyAlignment="1">
      <alignment horizontal="right" vertical="center" wrapText="1"/>
    </xf>
    <xf numFmtId="2" fontId="0" fillId="0" borderId="16" xfId="0" applyNumberFormat="1" applyFont="1" applyBorder="1" applyAlignment="1">
      <alignment horizontal="right" vertical="center" wrapText="1"/>
    </xf>
    <xf numFmtId="2" fontId="0" fillId="0" borderId="19" xfId="0" applyNumberFormat="1" applyFont="1" applyBorder="1" applyAlignment="1">
      <alignment horizontal="right" vertical="center" wrapText="1"/>
    </xf>
    <xf numFmtId="2" fontId="0" fillId="0" borderId="19" xfId="0" applyNumberFormat="1" applyFont="1" applyBorder="1" applyAlignment="1">
      <alignment horizontal="right" wrapText="1"/>
    </xf>
    <xf numFmtId="0" fontId="0" fillId="0" borderId="0" xfId="0" applyNumberFormat="1" applyFont="1" applyBorder="1" applyAlignment="1">
      <alignment/>
    </xf>
    <xf numFmtId="2" fontId="0" fillId="0" borderId="20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21" xfId="0" applyNumberFormat="1" applyFont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/>
    </xf>
    <xf numFmtId="2" fontId="0" fillId="0" borderId="22" xfId="0" applyNumberFormat="1" applyFont="1" applyBorder="1" applyAlignment="1">
      <alignment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wrapText="1"/>
    </xf>
    <xf numFmtId="2" fontId="0" fillId="33" borderId="32" xfId="0" applyNumberFormat="1" applyFont="1" applyFill="1" applyBorder="1" applyAlignment="1">
      <alignment horizontal="center" vertical="center" wrapText="1"/>
    </xf>
    <xf numFmtId="2" fontId="0" fillId="33" borderId="32" xfId="0" applyNumberFormat="1" applyFont="1" applyFill="1" applyBorder="1" applyAlignment="1">
      <alignment wrapText="1"/>
    </xf>
    <xf numFmtId="2" fontId="0" fillId="0" borderId="32" xfId="0" applyNumberFormat="1" applyFont="1" applyBorder="1" applyAlignment="1">
      <alignment wrapText="1"/>
    </xf>
    <xf numFmtId="2" fontId="0" fillId="0" borderId="33" xfId="0" applyNumberFormat="1" applyFont="1" applyBorder="1" applyAlignment="1">
      <alignment wrapText="1"/>
    </xf>
    <xf numFmtId="2" fontId="0" fillId="0" borderId="34" xfId="0" applyNumberFormat="1" applyFont="1" applyBorder="1" applyAlignment="1">
      <alignment wrapText="1"/>
    </xf>
    <xf numFmtId="2" fontId="0" fillId="0" borderId="35" xfId="0" applyNumberFormat="1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2" fontId="0" fillId="0" borderId="36" xfId="0" applyNumberFormat="1" applyFont="1" applyBorder="1" applyAlignment="1">
      <alignment horizontal="center" vertical="center" wrapText="1"/>
    </xf>
    <xf numFmtId="2" fontId="0" fillId="0" borderId="37" xfId="0" applyNumberFormat="1" applyFont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2" fontId="0" fillId="0" borderId="39" xfId="0" applyNumberFormat="1" applyFont="1" applyBorder="1" applyAlignment="1">
      <alignment horizontal="center" vertical="center" wrapText="1"/>
    </xf>
    <xf numFmtId="2" fontId="0" fillId="0" borderId="40" xfId="0" applyNumberFormat="1" applyFont="1" applyBorder="1" applyAlignment="1">
      <alignment horizontal="center" vertical="center" wrapText="1"/>
    </xf>
    <xf numFmtId="2" fontId="0" fillId="0" borderId="41" xfId="0" applyNumberFormat="1" applyFont="1" applyBorder="1" applyAlignment="1">
      <alignment horizontal="center" vertical="center" wrapText="1"/>
    </xf>
    <xf numFmtId="2" fontId="0" fillId="0" borderId="42" xfId="0" applyNumberFormat="1" applyFont="1" applyBorder="1" applyAlignment="1">
      <alignment horizontal="center" vertical="center" wrapText="1"/>
    </xf>
    <xf numFmtId="2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2" fontId="0" fillId="0" borderId="42" xfId="0" applyNumberFormat="1" applyFont="1" applyBorder="1" applyAlignment="1">
      <alignment wrapText="1"/>
    </xf>
    <xf numFmtId="2" fontId="0" fillId="0" borderId="43" xfId="0" applyNumberFormat="1" applyFont="1" applyBorder="1" applyAlignment="1">
      <alignment horizontal="right" vertical="center" wrapText="1"/>
    </xf>
    <xf numFmtId="2" fontId="45" fillId="0" borderId="17" xfId="0" applyNumberFormat="1" applyFont="1" applyBorder="1" applyAlignment="1">
      <alignment horizontal="right" vertical="center" wrapText="1"/>
    </xf>
    <xf numFmtId="2" fontId="0" fillId="34" borderId="44" xfId="0" applyNumberFormat="1" applyFont="1" applyFill="1" applyBorder="1" applyAlignment="1">
      <alignment horizontal="right"/>
    </xf>
    <xf numFmtId="2" fontId="45" fillId="0" borderId="19" xfId="0" applyNumberFormat="1" applyFont="1" applyBorder="1" applyAlignment="1">
      <alignment horizontal="right" vertical="center" wrapText="1"/>
    </xf>
    <xf numFmtId="2" fontId="0" fillId="0" borderId="45" xfId="0" applyNumberFormat="1" applyFont="1" applyBorder="1" applyAlignment="1">
      <alignment horizontal="center" vertical="center" wrapText="1"/>
    </xf>
    <xf numFmtId="2" fontId="0" fillId="0" borderId="46" xfId="0" applyNumberFormat="1" applyFont="1" applyBorder="1" applyAlignment="1">
      <alignment horizontal="center" vertical="center" wrapText="1"/>
    </xf>
    <xf numFmtId="2" fontId="0" fillId="0" borderId="47" xfId="0" applyNumberFormat="1" applyFont="1" applyBorder="1" applyAlignment="1">
      <alignment horizontal="center" vertical="center" wrapText="1"/>
    </xf>
    <xf numFmtId="2" fontId="0" fillId="0" borderId="48" xfId="0" applyNumberFormat="1" applyFont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right" wrapText="1"/>
    </xf>
    <xf numFmtId="2" fontId="4" fillId="0" borderId="49" xfId="0" applyNumberFormat="1" applyFont="1" applyBorder="1" applyAlignment="1">
      <alignment horizontal="right" wrapText="1"/>
    </xf>
    <xf numFmtId="2" fontId="4" fillId="0" borderId="50" xfId="0" applyNumberFormat="1" applyFont="1" applyBorder="1" applyAlignment="1">
      <alignment horizontal="right" wrapText="1"/>
    </xf>
    <xf numFmtId="2" fontId="4" fillId="0" borderId="18" xfId="0" applyNumberFormat="1" applyFont="1" applyFill="1" applyBorder="1" applyAlignment="1">
      <alignment horizontal="right" wrapText="1"/>
    </xf>
    <xf numFmtId="2" fontId="4" fillId="0" borderId="41" xfId="0" applyNumberFormat="1" applyFont="1" applyBorder="1" applyAlignment="1">
      <alignment horizontal="right" wrapText="1"/>
    </xf>
    <xf numFmtId="2" fontId="4" fillId="0" borderId="41" xfId="0" applyNumberFormat="1" applyFont="1" applyFill="1" applyBorder="1" applyAlignment="1">
      <alignment horizontal="right" wrapText="1"/>
    </xf>
    <xf numFmtId="2" fontId="4" fillId="0" borderId="40" xfId="0" applyNumberFormat="1" applyFont="1" applyFill="1" applyBorder="1" applyAlignment="1">
      <alignment horizontal="right" wrapText="1"/>
    </xf>
    <xf numFmtId="2" fontId="4" fillId="0" borderId="50" xfId="0" applyNumberFormat="1" applyFont="1" applyFill="1" applyBorder="1" applyAlignment="1">
      <alignment horizontal="right" wrapText="1"/>
    </xf>
    <xf numFmtId="2" fontId="4" fillId="0" borderId="39" xfId="0" applyNumberFormat="1" applyFont="1" applyFill="1" applyBorder="1" applyAlignment="1">
      <alignment horizontal="right" wrapText="1"/>
    </xf>
    <xf numFmtId="2" fontId="0" fillId="0" borderId="51" xfId="0" applyNumberFormat="1" applyFont="1" applyBorder="1" applyAlignment="1">
      <alignment horizontal="center" vertical="center" wrapText="1"/>
    </xf>
    <xf numFmtId="2" fontId="0" fillId="0" borderId="52" xfId="0" applyNumberFormat="1" applyFont="1" applyBorder="1" applyAlignment="1">
      <alignment horizontal="center" vertical="center" wrapText="1"/>
    </xf>
    <xf numFmtId="170" fontId="5" fillId="33" borderId="13" xfId="0" applyNumberFormat="1" applyFont="1" applyFill="1" applyBorder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ont="1" applyFill="1" applyBorder="1" applyAlignment="1">
      <alignment/>
    </xf>
    <xf numFmtId="2" fontId="4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right" wrapText="1"/>
    </xf>
    <xf numFmtId="2" fontId="0" fillId="0" borderId="14" xfId="0" applyNumberFormat="1" applyFont="1" applyFill="1" applyBorder="1" applyAlignment="1">
      <alignment horizontal="right" wrapText="1"/>
    </xf>
    <xf numFmtId="2" fontId="0" fillId="0" borderId="15" xfId="0" applyNumberFormat="1" applyFont="1" applyFill="1" applyBorder="1" applyAlignment="1">
      <alignment horizontal="right" wrapText="1"/>
    </xf>
    <xf numFmtId="2" fontId="0" fillId="0" borderId="16" xfId="0" applyNumberFormat="1" applyFont="1" applyFill="1" applyBorder="1" applyAlignment="1">
      <alignment horizontal="right" wrapText="1"/>
    </xf>
    <xf numFmtId="2" fontId="45" fillId="0" borderId="19" xfId="0" applyNumberFormat="1" applyFont="1" applyFill="1" applyBorder="1" applyAlignment="1">
      <alignment horizontal="right" vertical="center" wrapText="1"/>
    </xf>
    <xf numFmtId="2" fontId="45" fillId="0" borderId="17" xfId="0" applyNumberFormat="1" applyFont="1" applyFill="1" applyBorder="1" applyAlignment="1">
      <alignment horizontal="right" vertical="center" wrapText="1"/>
    </xf>
    <xf numFmtId="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2" fontId="0" fillId="0" borderId="53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 horizontal="right" wrapText="1"/>
    </xf>
    <xf numFmtId="2" fontId="0" fillId="0" borderId="51" xfId="0" applyNumberFormat="1" applyFont="1" applyFill="1" applyBorder="1" applyAlignment="1">
      <alignment horizontal="right" wrapText="1"/>
    </xf>
    <xf numFmtId="2" fontId="0" fillId="0" borderId="25" xfId="0" applyNumberFormat="1" applyFont="1" applyFill="1" applyBorder="1" applyAlignment="1">
      <alignment horizontal="right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25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vertical="center" wrapText="1"/>
    </xf>
    <xf numFmtId="2" fontId="45" fillId="0" borderId="26" xfId="0" applyNumberFormat="1" applyFont="1" applyFill="1" applyBorder="1" applyAlignment="1">
      <alignment horizontal="right" vertical="center" wrapText="1"/>
    </xf>
    <xf numFmtId="2" fontId="45" fillId="0" borderId="53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0" borderId="54" xfId="0" applyNumberFormat="1" applyFont="1" applyFill="1" applyBorder="1" applyAlignment="1">
      <alignment horizontal="right" vertical="center" wrapText="1"/>
    </xf>
    <xf numFmtId="2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2" fontId="0" fillId="0" borderId="55" xfId="0" applyNumberFormat="1" applyFont="1" applyBorder="1" applyAlignment="1">
      <alignment wrapText="1"/>
    </xf>
    <xf numFmtId="2" fontId="0" fillId="0" borderId="21" xfId="0" applyNumberFormat="1" applyFont="1" applyBorder="1" applyAlignment="1">
      <alignment wrapText="1"/>
    </xf>
    <xf numFmtId="2" fontId="0" fillId="0" borderId="26" xfId="0" applyNumberFormat="1" applyFont="1" applyFill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6" fillId="35" borderId="0" xfId="0" applyNumberFormat="1" applyFont="1" applyFill="1" applyAlignment="1">
      <alignment/>
    </xf>
    <xf numFmtId="0" fontId="0" fillId="0" borderId="45" xfId="0" applyNumberFormat="1" applyFont="1" applyFill="1" applyBorder="1" applyAlignment="1">
      <alignment horizontal="center" vertical="center"/>
    </xf>
    <xf numFmtId="2" fontId="0" fillId="33" borderId="18" xfId="0" applyNumberFormat="1" applyFont="1" applyFill="1" applyBorder="1" applyAlignment="1">
      <alignment wrapText="1"/>
    </xf>
    <xf numFmtId="2" fontId="0" fillId="0" borderId="18" xfId="0" applyNumberFormat="1" applyFont="1" applyBorder="1" applyAlignment="1">
      <alignment wrapText="1"/>
    </xf>
    <xf numFmtId="2" fontId="0" fillId="0" borderId="40" xfId="0" applyNumberFormat="1" applyFont="1" applyBorder="1" applyAlignment="1">
      <alignment wrapText="1"/>
    </xf>
    <xf numFmtId="0" fontId="0" fillId="0" borderId="15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56" xfId="0" applyNumberFormat="1" applyFont="1" applyFill="1" applyBorder="1" applyAlignment="1">
      <alignment horizontal="center" vertical="center"/>
    </xf>
    <xf numFmtId="2" fontId="0" fillId="0" borderId="57" xfId="0" applyNumberFormat="1" applyFont="1" applyFill="1" applyBorder="1" applyAlignment="1">
      <alignment/>
    </xf>
    <xf numFmtId="2" fontId="0" fillId="0" borderId="52" xfId="0" applyNumberFormat="1" applyFont="1" applyFill="1" applyBorder="1" applyAlignment="1">
      <alignment/>
    </xf>
    <xf numFmtId="170" fontId="0" fillId="0" borderId="46" xfId="0" applyNumberFormat="1" applyFont="1" applyFill="1" applyBorder="1" applyAlignment="1">
      <alignment/>
    </xf>
    <xf numFmtId="170" fontId="0" fillId="0" borderId="22" xfId="0" applyNumberFormat="1" applyFont="1" applyFill="1" applyBorder="1" applyAlignment="1">
      <alignment/>
    </xf>
    <xf numFmtId="170" fontId="0" fillId="33" borderId="13" xfId="0" applyNumberFormat="1" applyFont="1" applyFill="1" applyBorder="1" applyAlignment="1">
      <alignment/>
    </xf>
    <xf numFmtId="170" fontId="0" fillId="0" borderId="13" xfId="0" applyNumberFormat="1" applyFont="1" applyFill="1" applyBorder="1" applyAlignment="1">
      <alignment/>
    </xf>
    <xf numFmtId="170" fontId="0" fillId="0" borderId="57" xfId="0" applyNumberFormat="1" applyFont="1" applyFill="1" applyBorder="1" applyAlignment="1">
      <alignment/>
    </xf>
    <xf numFmtId="2" fontId="0" fillId="0" borderId="58" xfId="0" applyNumberFormat="1" applyFont="1" applyBorder="1" applyAlignment="1">
      <alignment horizontal="center" vertical="center" wrapText="1"/>
    </xf>
    <xf numFmtId="2" fontId="0" fillId="0" borderId="59" xfId="0" applyNumberFormat="1" applyFont="1" applyBorder="1" applyAlignment="1">
      <alignment horizontal="center" vertical="center" wrapText="1"/>
    </xf>
    <xf numFmtId="2" fontId="0" fillId="0" borderId="60" xfId="0" applyNumberFormat="1" applyFont="1" applyBorder="1" applyAlignment="1">
      <alignment horizontal="center" vertical="center" wrapText="1"/>
    </xf>
    <xf numFmtId="2" fontId="0" fillId="0" borderId="61" xfId="0" applyNumberFormat="1" applyFont="1" applyBorder="1" applyAlignment="1">
      <alignment horizontal="center" vertical="center" wrapText="1"/>
    </xf>
    <xf numFmtId="2" fontId="0" fillId="0" borderId="53" xfId="0" applyNumberFormat="1" applyFont="1" applyBorder="1" applyAlignment="1">
      <alignment horizontal="right" wrapText="1"/>
    </xf>
    <xf numFmtId="2" fontId="0" fillId="0" borderId="23" xfId="0" applyNumberFormat="1" applyFont="1" applyBorder="1" applyAlignment="1">
      <alignment horizontal="center" wrapText="1"/>
    </xf>
    <xf numFmtId="2" fontId="0" fillId="0" borderId="51" xfId="0" applyNumberFormat="1" applyFont="1" applyBorder="1" applyAlignment="1">
      <alignment horizontal="center" wrapText="1"/>
    </xf>
    <xf numFmtId="2" fontId="0" fillId="0" borderId="25" xfId="0" applyNumberFormat="1" applyFont="1" applyBorder="1" applyAlignment="1">
      <alignment horizontal="center" wrapText="1"/>
    </xf>
    <xf numFmtId="2" fontId="0" fillId="0" borderId="26" xfId="0" applyNumberFormat="1" applyFont="1" applyBorder="1" applyAlignment="1">
      <alignment horizontal="right" wrapText="1"/>
    </xf>
    <xf numFmtId="2" fontId="0" fillId="0" borderId="25" xfId="0" applyNumberFormat="1" applyFont="1" applyBorder="1" applyAlignment="1">
      <alignment horizontal="right" wrapText="1"/>
    </xf>
    <xf numFmtId="2" fontId="0" fillId="0" borderId="22" xfId="0" applyNumberFormat="1" applyFont="1" applyBorder="1" applyAlignment="1">
      <alignment horizontal="right" wrapText="1"/>
    </xf>
    <xf numFmtId="2" fontId="0" fillId="0" borderId="24" xfId="0" applyNumberFormat="1" applyFont="1" applyBorder="1" applyAlignment="1">
      <alignment horizontal="right" wrapText="1"/>
    </xf>
    <xf numFmtId="2" fontId="0" fillId="0" borderId="34" xfId="0" applyNumberFormat="1" applyFont="1" applyBorder="1" applyAlignment="1">
      <alignment/>
    </xf>
    <xf numFmtId="2" fontId="4" fillId="0" borderId="35" xfId="0" applyNumberFormat="1" applyFont="1" applyBorder="1" applyAlignment="1">
      <alignment/>
    </xf>
    <xf numFmtId="2" fontId="4" fillId="0" borderId="37" xfId="0" applyNumberFormat="1" applyFont="1" applyBorder="1" applyAlignment="1">
      <alignment/>
    </xf>
    <xf numFmtId="2" fontId="4" fillId="36" borderId="31" xfId="0" applyNumberFormat="1" applyFont="1" applyFill="1" applyBorder="1" applyAlignment="1">
      <alignment/>
    </xf>
    <xf numFmtId="2" fontId="4" fillId="36" borderId="37" xfId="0" applyNumberFormat="1" applyFont="1" applyFill="1" applyBorder="1" applyAlignment="1">
      <alignment/>
    </xf>
    <xf numFmtId="2" fontId="0" fillId="36" borderId="37" xfId="0" applyNumberFormat="1" applyFont="1" applyFill="1" applyBorder="1" applyAlignment="1">
      <alignment horizontal="right"/>
    </xf>
    <xf numFmtId="2" fontId="4" fillId="34" borderId="33" xfId="0" applyNumberFormat="1" applyFont="1" applyFill="1" applyBorder="1" applyAlignment="1">
      <alignment horizontal="right"/>
    </xf>
    <xf numFmtId="2" fontId="0" fillId="34" borderId="31" xfId="0" applyNumberFormat="1" applyFont="1" applyFill="1" applyBorder="1" applyAlignment="1">
      <alignment horizontal="right"/>
    </xf>
    <xf numFmtId="2" fontId="0" fillId="0" borderId="36" xfId="0" applyNumberFormat="1" applyFont="1" applyBorder="1" applyAlignment="1">
      <alignment horizontal="right"/>
    </xf>
    <xf numFmtId="2" fontId="0" fillId="34" borderId="32" xfId="0" applyNumberFormat="1" applyFont="1" applyFill="1" applyBorder="1" applyAlignment="1">
      <alignment horizontal="right"/>
    </xf>
    <xf numFmtId="2" fontId="0" fillId="34" borderId="33" xfId="0" applyNumberFormat="1" applyFont="1" applyFill="1" applyBorder="1" applyAlignment="1">
      <alignment horizontal="right"/>
    </xf>
    <xf numFmtId="2" fontId="46" fillId="35" borderId="0" xfId="0" applyNumberFormat="1" applyFont="1" applyFill="1" applyAlignment="1">
      <alignment/>
    </xf>
    <xf numFmtId="0" fontId="47" fillId="35" borderId="0" xfId="0" applyFont="1" applyFill="1" applyAlignment="1">
      <alignment/>
    </xf>
    <xf numFmtId="0" fontId="46" fillId="35" borderId="0" xfId="0" applyFont="1" applyFill="1" applyAlignment="1">
      <alignment/>
    </xf>
    <xf numFmtId="2" fontId="48" fillId="35" borderId="0" xfId="0" applyNumberFormat="1" applyFont="1" applyFill="1" applyAlignment="1">
      <alignment/>
    </xf>
    <xf numFmtId="0" fontId="0" fillId="35" borderId="0" xfId="0" applyFont="1" applyFill="1" applyAlignment="1">
      <alignment horizontal="right"/>
    </xf>
    <xf numFmtId="2" fontId="0" fillId="35" borderId="0" xfId="0" applyNumberFormat="1" applyFont="1" applyFill="1" applyAlignment="1">
      <alignment horizontal="center"/>
    </xf>
    <xf numFmtId="2" fontId="0" fillId="35" borderId="0" xfId="0" applyNumberFormat="1" applyFont="1" applyFill="1" applyAlignment="1">
      <alignment horizontal="right"/>
    </xf>
    <xf numFmtId="2" fontId="4" fillId="35" borderId="0" xfId="0" applyNumberFormat="1" applyFont="1" applyFill="1" applyAlignment="1">
      <alignment horizontal="right"/>
    </xf>
    <xf numFmtId="0" fontId="4" fillId="35" borderId="0" xfId="0" applyFont="1" applyFill="1" applyAlignment="1">
      <alignment/>
    </xf>
    <xf numFmtId="2" fontId="0" fillId="35" borderId="0" xfId="0" applyNumberFormat="1" applyFont="1" applyFill="1" applyAlignment="1">
      <alignment horizontal="left"/>
    </xf>
    <xf numFmtId="0" fontId="6" fillId="35" borderId="0" xfId="0" applyFont="1" applyFill="1" applyAlignment="1">
      <alignment/>
    </xf>
    <xf numFmtId="2" fontId="0" fillId="0" borderId="12" xfId="0" applyNumberFormat="1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44" fontId="45" fillId="0" borderId="0" xfId="60" applyFont="1" applyBorder="1" applyAlignment="1">
      <alignment/>
    </xf>
    <xf numFmtId="2" fontId="0" fillId="0" borderId="47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" fontId="0" fillId="0" borderId="40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62" xfId="0" applyNumberFormat="1" applyFont="1" applyBorder="1" applyAlignment="1">
      <alignment horizontal="center" vertical="center" wrapText="1"/>
    </xf>
    <xf numFmtId="2" fontId="0" fillId="0" borderId="41" xfId="0" applyNumberFormat="1" applyFont="1" applyBorder="1" applyAlignment="1">
      <alignment/>
    </xf>
    <xf numFmtId="2" fontId="0" fillId="0" borderId="63" xfId="0" applyNumberFormat="1" applyFont="1" applyBorder="1" applyAlignment="1">
      <alignment/>
    </xf>
    <xf numFmtId="2" fontId="0" fillId="0" borderId="39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50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49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64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wrapText="1"/>
    </xf>
    <xf numFmtId="2" fontId="1" fillId="0" borderId="25" xfId="0" applyNumberFormat="1" applyFont="1" applyBorder="1" applyAlignment="1">
      <alignment wrapText="1"/>
    </xf>
    <xf numFmtId="2" fontId="0" fillId="33" borderId="46" xfId="0" applyNumberFormat="1" applyFont="1" applyFill="1" applyBorder="1" applyAlignment="1">
      <alignment horizontal="center" vertical="center" wrapText="1"/>
    </xf>
    <xf numFmtId="2" fontId="0" fillId="33" borderId="65" xfId="0" applyNumberFormat="1" applyFont="1" applyFill="1" applyBorder="1" applyAlignment="1">
      <alignment horizontal="center" vertical="center" wrapText="1"/>
    </xf>
    <xf numFmtId="2" fontId="0" fillId="33" borderId="18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wrapText="1"/>
    </xf>
    <xf numFmtId="2" fontId="0" fillId="33" borderId="22" xfId="0" applyNumberFormat="1" applyFont="1" applyFill="1" applyBorder="1" applyAlignment="1">
      <alignment wrapText="1"/>
    </xf>
    <xf numFmtId="2" fontId="0" fillId="0" borderId="16" xfId="0" applyNumberFormat="1" applyFont="1" applyBorder="1" applyAlignment="1">
      <alignment wrapText="1"/>
    </xf>
    <xf numFmtId="2" fontId="0" fillId="0" borderId="24" xfId="0" applyNumberFormat="1" applyFont="1" applyBorder="1" applyAlignment="1">
      <alignment wrapText="1"/>
    </xf>
    <xf numFmtId="2" fontId="0" fillId="0" borderId="42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wrapText="1"/>
    </xf>
    <xf numFmtId="2" fontId="0" fillId="0" borderId="53" xfId="0" applyNumberFormat="1" applyFont="1" applyBorder="1" applyAlignment="1">
      <alignment wrapText="1"/>
    </xf>
    <xf numFmtId="2" fontId="0" fillId="0" borderId="66" xfId="0" applyNumberFormat="1" applyFont="1" applyBorder="1" applyAlignment="1">
      <alignment horizontal="center" vertical="center" wrapText="1"/>
    </xf>
    <xf numFmtId="2" fontId="0" fillId="0" borderId="58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0" fillId="0" borderId="59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0"/>
  <sheetViews>
    <sheetView tabSelected="1" zoomScalePageLayoutView="0" workbookViewId="0" topLeftCell="B1">
      <pane ySplit="3" topLeftCell="A4" activePane="bottomLeft" state="frozen"/>
      <selection pane="topLeft" activeCell="T1" sqref="T1"/>
      <selection pane="bottomLeft" activeCell="AJ18" sqref="AJ18"/>
    </sheetView>
  </sheetViews>
  <sheetFormatPr defaultColWidth="11.421875" defaultRowHeight="12.75"/>
  <cols>
    <col min="1" max="1" width="4.00390625" style="0" bestFit="1" customWidth="1"/>
    <col min="2" max="2" width="7.00390625" style="41" bestFit="1" customWidth="1"/>
    <col min="3" max="3" width="12.8515625" style="41" customWidth="1"/>
    <col min="4" max="4" width="20.7109375" style="0" hidden="1" customWidth="1"/>
    <col min="5" max="5" width="32.57421875" style="0" hidden="1" customWidth="1"/>
    <col min="6" max="6" width="27.57421875" style="0" customWidth="1"/>
    <col min="7" max="7" width="12.00390625" style="0" hidden="1" customWidth="1"/>
    <col min="8" max="8" width="7.57421875" style="3" bestFit="1" customWidth="1"/>
    <col min="9" max="9" width="8.7109375" style="3" hidden="1" customWidth="1"/>
    <col min="10" max="10" width="8.28125" style="3" hidden="1" customWidth="1"/>
    <col min="11" max="12" width="6.57421875" style="3" bestFit="1" customWidth="1"/>
    <col min="13" max="14" width="7.57421875" style="3" bestFit="1" customWidth="1"/>
    <col min="15" max="15" width="7.7109375" style="3" customWidth="1"/>
    <col min="16" max="17" width="7.57421875" style="3" bestFit="1" customWidth="1"/>
    <col min="18" max="18" width="7.28125" style="3" bestFit="1" customWidth="1"/>
    <col min="19" max="19" width="8.57421875" style="3" hidden="1" customWidth="1"/>
    <col min="20" max="20" width="8.8515625" style="3" customWidth="1"/>
    <col min="21" max="21" width="8.28125" style="3" customWidth="1"/>
    <col min="22" max="22" width="9.140625" style="3" customWidth="1"/>
    <col min="23" max="23" width="9.28125" style="3" hidden="1" customWidth="1"/>
    <col min="24" max="24" width="9.00390625" style="3" bestFit="1" customWidth="1"/>
    <col min="25" max="25" width="8.7109375" style="3" bestFit="1" customWidth="1"/>
    <col min="26" max="26" width="9.00390625" style="3" bestFit="1" customWidth="1"/>
    <col min="27" max="27" width="9.28125" style="3" customWidth="1"/>
    <col min="28" max="28" width="4.140625" style="3" hidden="1" customWidth="1"/>
    <col min="29" max="29" width="4.57421875" style="3" hidden="1" customWidth="1"/>
    <col min="30" max="30" width="6.28125" style="3" hidden="1" customWidth="1"/>
    <col min="31" max="31" width="4.57421875" style="3" hidden="1" customWidth="1"/>
    <col min="32" max="33" width="7.57421875" style="0" hidden="1" customWidth="1"/>
    <col min="34" max="34" width="9.28125" style="0" hidden="1" customWidth="1"/>
    <col min="35" max="35" width="11.421875" style="0" customWidth="1"/>
    <col min="36" max="36" width="22.57421875" style="0" customWidth="1"/>
  </cols>
  <sheetData>
    <row r="1" spans="1:35" s="2" customFormat="1" ht="12.75" customHeight="1">
      <c r="A1" s="207" t="s">
        <v>1</v>
      </c>
      <c r="B1" s="210" t="s">
        <v>2</v>
      </c>
      <c r="C1" s="212" t="s">
        <v>11</v>
      </c>
      <c r="D1" s="21" t="s">
        <v>3</v>
      </c>
      <c r="E1" s="21" t="s">
        <v>4</v>
      </c>
      <c r="F1" s="193" t="s">
        <v>0</v>
      </c>
      <c r="G1" s="193" t="s">
        <v>43</v>
      </c>
      <c r="H1" s="217" t="s">
        <v>5</v>
      </c>
      <c r="I1" s="220" t="s">
        <v>8</v>
      </c>
      <c r="J1" s="221"/>
      <c r="K1" s="198" t="s">
        <v>91</v>
      </c>
      <c r="L1" s="193"/>
      <c r="M1" s="198" t="s">
        <v>13</v>
      </c>
      <c r="N1" s="200"/>
      <c r="O1" s="198" t="s">
        <v>14</v>
      </c>
      <c r="P1" s="193"/>
      <c r="Q1" s="202" t="s">
        <v>102</v>
      </c>
      <c r="R1" s="203"/>
      <c r="S1" s="21"/>
      <c r="T1" s="195" t="s">
        <v>92</v>
      </c>
      <c r="U1" s="191" t="s">
        <v>98</v>
      </c>
      <c r="V1" s="191" t="s">
        <v>93</v>
      </c>
      <c r="W1" s="193" t="s">
        <v>39</v>
      </c>
      <c r="X1" s="195" t="s">
        <v>9</v>
      </c>
      <c r="Y1" s="196"/>
      <c r="Z1" s="196"/>
      <c r="AA1" s="197"/>
      <c r="AB1" s="156" t="s">
        <v>34</v>
      </c>
      <c r="AC1" s="154"/>
      <c r="AD1" s="156" t="s">
        <v>16</v>
      </c>
      <c r="AE1" s="154"/>
      <c r="AF1" s="23"/>
      <c r="AG1" s="23"/>
      <c r="AH1" s="23"/>
      <c r="AI1" s="23"/>
    </row>
    <row r="2" spans="1:35" s="2" customFormat="1" ht="60.75" customHeight="1">
      <c r="A2" s="208"/>
      <c r="B2" s="211"/>
      <c r="C2" s="213"/>
      <c r="D2" s="24"/>
      <c r="E2" s="24"/>
      <c r="F2" s="215"/>
      <c r="G2" s="215"/>
      <c r="H2" s="218"/>
      <c r="I2" s="222"/>
      <c r="J2" s="223"/>
      <c r="K2" s="199"/>
      <c r="L2" s="194"/>
      <c r="M2" s="199"/>
      <c r="N2" s="201"/>
      <c r="O2" s="199"/>
      <c r="P2" s="194"/>
      <c r="Q2" s="204"/>
      <c r="R2" s="205"/>
      <c r="S2" s="22"/>
      <c r="T2" s="206"/>
      <c r="U2" s="192"/>
      <c r="V2" s="192"/>
      <c r="W2" s="194"/>
      <c r="X2" s="25" t="s">
        <v>94</v>
      </c>
      <c r="Y2" s="27" t="s">
        <v>101</v>
      </c>
      <c r="Z2" s="22" t="s">
        <v>99</v>
      </c>
      <c r="AA2" s="26" t="s">
        <v>95</v>
      </c>
      <c r="AB2" s="157"/>
      <c r="AC2" s="155"/>
      <c r="AD2" s="157"/>
      <c r="AE2" s="155"/>
      <c r="AF2" s="23"/>
      <c r="AG2" s="23"/>
      <c r="AH2" s="23"/>
      <c r="AI2" s="23"/>
    </row>
    <row r="3" spans="1:35" s="2" customFormat="1" ht="13.5" thickBot="1">
      <c r="A3" s="209"/>
      <c r="B3" s="211"/>
      <c r="C3" s="214"/>
      <c r="D3" s="50"/>
      <c r="E3" s="50"/>
      <c r="F3" s="216"/>
      <c r="G3" s="216"/>
      <c r="H3" s="219"/>
      <c r="I3" s="51" t="s">
        <v>6</v>
      </c>
      <c r="J3" s="52" t="s">
        <v>7</v>
      </c>
      <c r="K3" s="53" t="s">
        <v>6</v>
      </c>
      <c r="L3" s="52" t="s">
        <v>7</v>
      </c>
      <c r="M3" s="53" t="s">
        <v>6</v>
      </c>
      <c r="N3" s="99" t="s">
        <v>7</v>
      </c>
      <c r="O3" s="53" t="s">
        <v>6</v>
      </c>
      <c r="P3" s="52" t="s">
        <v>7</v>
      </c>
      <c r="Q3" s="51" t="s">
        <v>6</v>
      </c>
      <c r="R3" s="54" t="s">
        <v>7</v>
      </c>
      <c r="S3" s="54"/>
      <c r="T3" s="53" t="s">
        <v>6</v>
      </c>
      <c r="U3" s="54" t="s">
        <v>6</v>
      </c>
      <c r="V3" s="55" t="s">
        <v>6</v>
      </c>
      <c r="W3" s="100" t="s">
        <v>6</v>
      </c>
      <c r="X3" s="53" t="s">
        <v>10</v>
      </c>
      <c r="Y3" s="54" t="s">
        <v>10</v>
      </c>
      <c r="Z3" s="54" t="s">
        <v>10</v>
      </c>
      <c r="AA3" s="52" t="s">
        <v>10</v>
      </c>
      <c r="AB3" s="56" t="s">
        <v>6</v>
      </c>
      <c r="AC3" s="52" t="s">
        <v>10</v>
      </c>
      <c r="AD3" s="56" t="s">
        <v>6</v>
      </c>
      <c r="AE3" s="52" t="s">
        <v>10</v>
      </c>
      <c r="AF3" s="23" t="s">
        <v>12</v>
      </c>
      <c r="AG3" s="23" t="s">
        <v>10</v>
      </c>
      <c r="AH3" s="23"/>
      <c r="AI3" s="23"/>
    </row>
    <row r="4" spans="1:35" s="2" customFormat="1" ht="13.5" thickBot="1">
      <c r="A4" s="61"/>
      <c r="B4" s="62"/>
      <c r="C4" s="63"/>
      <c r="D4" s="64"/>
      <c r="E4" s="64"/>
      <c r="F4" s="65" t="s">
        <v>17</v>
      </c>
      <c r="G4" s="131"/>
      <c r="H4" s="66"/>
      <c r="I4" s="67"/>
      <c r="J4" s="68"/>
      <c r="K4" s="69">
        <v>0</v>
      </c>
      <c r="L4" s="68">
        <v>0</v>
      </c>
      <c r="M4" s="69">
        <v>0</v>
      </c>
      <c r="N4" s="72">
        <v>0</v>
      </c>
      <c r="O4" s="69">
        <v>0</v>
      </c>
      <c r="P4" s="68">
        <v>0</v>
      </c>
      <c r="Q4" s="67">
        <v>0</v>
      </c>
      <c r="R4" s="70">
        <v>0</v>
      </c>
      <c r="S4" s="70" t="e">
        <f>#REF!</f>
        <v>#REF!</v>
      </c>
      <c r="T4" s="69"/>
      <c r="U4" s="70"/>
      <c r="V4" s="71"/>
      <c r="W4" s="68"/>
      <c r="X4" s="86"/>
      <c r="Y4" s="88"/>
      <c r="Z4" s="87"/>
      <c r="AA4" s="89"/>
      <c r="AB4" s="73"/>
      <c r="AC4" s="68">
        <v>0</v>
      </c>
      <c r="AD4" s="73">
        <v>0</v>
      </c>
      <c r="AE4" s="68">
        <v>0</v>
      </c>
      <c r="AF4" s="40">
        <f>ROUND(SUMIF(K$3:AE$3,AF$3,K4:AE4),2)</f>
        <v>0</v>
      </c>
      <c r="AG4" s="40">
        <f aca="true" t="shared" si="0" ref="AG4:AG22">SUMIF(K$3:AE$3,AG$3,K4:AE4)</f>
        <v>0</v>
      </c>
      <c r="AH4" s="40" t="b">
        <f>AF4=AG4</f>
        <v>1</v>
      </c>
      <c r="AI4" s="23"/>
    </row>
    <row r="5" spans="1:35" s="2" customFormat="1" ht="12.75">
      <c r="A5" s="138">
        <v>1</v>
      </c>
      <c r="B5" s="149">
        <v>42505</v>
      </c>
      <c r="C5" s="139" t="s">
        <v>15</v>
      </c>
      <c r="D5" s="140"/>
      <c r="E5" s="140"/>
      <c r="F5" s="141" t="s">
        <v>35</v>
      </c>
      <c r="G5" s="132"/>
      <c r="H5" s="81">
        <v>500</v>
      </c>
      <c r="I5" s="57"/>
      <c r="J5" s="60"/>
      <c r="K5" s="75"/>
      <c r="L5" s="76"/>
      <c r="M5" s="57">
        <v>500</v>
      </c>
      <c r="N5" s="60"/>
      <c r="O5" s="59"/>
      <c r="P5" s="58"/>
      <c r="Q5" s="75"/>
      <c r="R5" s="76"/>
      <c r="S5" s="48"/>
      <c r="T5" s="75"/>
      <c r="U5" s="21"/>
      <c r="V5" s="77"/>
      <c r="W5" s="76"/>
      <c r="X5" s="75">
        <v>500</v>
      </c>
      <c r="Y5" s="21"/>
      <c r="Z5" s="21"/>
      <c r="AA5" s="76"/>
      <c r="AB5" s="48"/>
      <c r="AC5" s="78"/>
      <c r="AD5" s="48"/>
      <c r="AE5" s="78"/>
      <c r="AF5" s="40">
        <f>ROUND(SUMIF(K$3:AE$3,AF$3,K5:AE5),2)</f>
        <v>500</v>
      </c>
      <c r="AG5" s="40">
        <f t="shared" si="0"/>
        <v>500</v>
      </c>
      <c r="AH5" s="40" t="b">
        <f aca="true" t="shared" si="1" ref="AH5:AH22">AF5=AG5</f>
        <v>1</v>
      </c>
      <c r="AI5" s="23"/>
    </row>
    <row r="6" spans="1:35" s="130" customFormat="1" ht="12.75">
      <c r="A6" s="142">
        <v>2</v>
      </c>
      <c r="B6" s="150">
        <v>42512</v>
      </c>
      <c r="C6" s="126" t="s">
        <v>50</v>
      </c>
      <c r="D6" s="126"/>
      <c r="E6" s="126"/>
      <c r="F6" s="143" t="s">
        <v>96</v>
      </c>
      <c r="G6" s="133" t="s">
        <v>45</v>
      </c>
      <c r="H6" s="115">
        <v>36</v>
      </c>
      <c r="I6" s="116"/>
      <c r="J6" s="117"/>
      <c r="K6" s="118"/>
      <c r="L6" s="119"/>
      <c r="M6" s="116"/>
      <c r="N6" s="117">
        <v>36</v>
      </c>
      <c r="O6" s="120"/>
      <c r="P6" s="121"/>
      <c r="Q6" s="120"/>
      <c r="R6" s="121"/>
      <c r="S6" s="127"/>
      <c r="T6" s="120"/>
      <c r="U6" s="37">
        <v>36</v>
      </c>
      <c r="V6" s="188"/>
      <c r="W6" s="128"/>
      <c r="X6" s="35"/>
      <c r="Y6" s="37"/>
      <c r="Z6" s="37"/>
      <c r="AA6" s="36"/>
      <c r="AB6" s="124"/>
      <c r="AC6" s="125"/>
      <c r="AD6" s="124"/>
      <c r="AE6" s="125"/>
      <c r="AF6" s="40">
        <f>ROUND(SUMIF(K$3:AE$3,AF$3,K6:AE6),2)</f>
        <v>36</v>
      </c>
      <c r="AG6" s="40">
        <f t="shared" si="0"/>
        <v>36</v>
      </c>
      <c r="AH6" s="40" t="b">
        <f t="shared" si="1"/>
        <v>1</v>
      </c>
      <c r="AI6" s="129"/>
    </row>
    <row r="7" spans="1:35" s="80" customFormat="1" ht="12.75">
      <c r="A7" s="142">
        <v>3</v>
      </c>
      <c r="B7" s="151">
        <v>42550</v>
      </c>
      <c r="C7" s="49" t="s">
        <v>51</v>
      </c>
      <c r="D7" s="20"/>
      <c r="E7" s="20"/>
      <c r="F7" s="144" t="s">
        <v>100</v>
      </c>
      <c r="G7" s="134"/>
      <c r="H7" s="28">
        <v>1500</v>
      </c>
      <c r="I7" s="16"/>
      <c r="J7" s="9"/>
      <c r="K7" s="10"/>
      <c r="L7" s="15"/>
      <c r="M7" s="16">
        <v>1500</v>
      </c>
      <c r="N7" s="9"/>
      <c r="O7" s="29"/>
      <c r="P7" s="30"/>
      <c r="Q7" s="29"/>
      <c r="R7" s="30"/>
      <c r="S7" s="31"/>
      <c r="T7" s="29"/>
      <c r="U7" s="19"/>
      <c r="V7" s="189"/>
      <c r="W7" s="82"/>
      <c r="X7" s="29"/>
      <c r="Y7" s="19"/>
      <c r="Z7" s="19">
        <v>1500</v>
      </c>
      <c r="AA7" s="30"/>
      <c r="AB7" s="85"/>
      <c r="AC7" s="83"/>
      <c r="AD7" s="85"/>
      <c r="AE7" s="83"/>
      <c r="AF7" s="40">
        <f>ROUND(SUMIF(K$3:AE$3,AF$3,K7:AE7),2)</f>
        <v>1500</v>
      </c>
      <c r="AG7" s="40">
        <f t="shared" si="0"/>
        <v>1500</v>
      </c>
      <c r="AH7" s="40" t="b">
        <f t="shared" si="1"/>
        <v>1</v>
      </c>
      <c r="AI7" s="79"/>
    </row>
    <row r="8" spans="1:35" s="80" customFormat="1" ht="12.75">
      <c r="A8" s="142">
        <v>4</v>
      </c>
      <c r="B8" s="101">
        <v>42617</v>
      </c>
      <c r="C8" s="49" t="s">
        <v>36</v>
      </c>
      <c r="D8" s="20"/>
      <c r="E8" s="20"/>
      <c r="F8" s="144" t="s">
        <v>40</v>
      </c>
      <c r="G8" s="134"/>
      <c r="H8" s="28">
        <v>270</v>
      </c>
      <c r="I8" s="16"/>
      <c r="J8" s="9"/>
      <c r="K8" s="10">
        <v>270</v>
      </c>
      <c r="L8" s="15"/>
      <c r="M8" s="16"/>
      <c r="N8" s="9"/>
      <c r="O8" s="29"/>
      <c r="P8" s="30"/>
      <c r="Q8" s="29"/>
      <c r="R8" s="30"/>
      <c r="S8" s="31"/>
      <c r="T8" s="29"/>
      <c r="U8" s="19"/>
      <c r="V8" s="189"/>
      <c r="W8" s="82"/>
      <c r="X8" s="29"/>
      <c r="Y8" s="19">
        <v>270</v>
      </c>
      <c r="Z8" s="19"/>
      <c r="AA8" s="30"/>
      <c r="AB8" s="85"/>
      <c r="AC8" s="83"/>
      <c r="AD8" s="85"/>
      <c r="AE8" s="83"/>
      <c r="AF8" s="40">
        <f>ROUND(SUMIF(K$3:AE$3,AF$3,K8:AE8),2)</f>
        <v>270</v>
      </c>
      <c r="AG8" s="40">
        <f t="shared" si="0"/>
        <v>270</v>
      </c>
      <c r="AH8" s="40" t="b">
        <f t="shared" si="1"/>
        <v>1</v>
      </c>
      <c r="AI8" s="79"/>
    </row>
    <row r="9" spans="1:37" s="80" customFormat="1" ht="12.75">
      <c r="A9" s="142">
        <v>5</v>
      </c>
      <c r="B9" s="101">
        <v>42617</v>
      </c>
      <c r="C9" s="49" t="s">
        <v>80</v>
      </c>
      <c r="D9" s="20"/>
      <c r="E9" s="20"/>
      <c r="F9" s="144" t="s">
        <v>18</v>
      </c>
      <c r="G9" s="134" t="s">
        <v>45</v>
      </c>
      <c r="H9" s="28">
        <v>100</v>
      </c>
      <c r="I9" s="16"/>
      <c r="J9" s="9"/>
      <c r="K9" s="10"/>
      <c r="L9" s="15">
        <v>100</v>
      </c>
      <c r="M9" s="16"/>
      <c r="N9" s="9"/>
      <c r="O9" s="29"/>
      <c r="P9" s="30"/>
      <c r="Q9" s="29"/>
      <c r="R9" s="30"/>
      <c r="S9" s="31"/>
      <c r="T9" s="29"/>
      <c r="U9" s="19"/>
      <c r="V9" s="19">
        <v>100</v>
      </c>
      <c r="W9" s="82"/>
      <c r="X9" s="29"/>
      <c r="Y9" s="19"/>
      <c r="Z9" s="19"/>
      <c r="AA9" s="30"/>
      <c r="AB9" s="85"/>
      <c r="AC9" s="83"/>
      <c r="AD9" s="85"/>
      <c r="AE9" s="83"/>
      <c r="AF9" s="13">
        <f aca="true" t="shared" si="2" ref="AF9:AF22">SUMIF(K$3:AE$3,AF$3,K9:AE9)</f>
        <v>100</v>
      </c>
      <c r="AG9" s="13">
        <f t="shared" si="0"/>
        <v>100</v>
      </c>
      <c r="AH9" s="13" t="b">
        <f t="shared" si="1"/>
        <v>1</v>
      </c>
      <c r="AI9" s="79"/>
      <c r="AK9" s="190"/>
    </row>
    <row r="10" spans="1:37" s="80" customFormat="1" ht="12.75">
      <c r="A10" s="142">
        <v>6</v>
      </c>
      <c r="B10" s="101">
        <v>42628</v>
      </c>
      <c r="C10" s="49" t="s">
        <v>81</v>
      </c>
      <c r="D10" s="20"/>
      <c r="E10" s="20"/>
      <c r="F10" s="144" t="s">
        <v>38</v>
      </c>
      <c r="G10" s="134" t="s">
        <v>46</v>
      </c>
      <c r="H10" s="28">
        <v>400</v>
      </c>
      <c r="I10" s="16"/>
      <c r="J10" s="9"/>
      <c r="K10" s="10"/>
      <c r="L10" s="15"/>
      <c r="M10" s="16"/>
      <c r="N10" s="9"/>
      <c r="O10" s="29"/>
      <c r="P10" s="30">
        <v>400</v>
      </c>
      <c r="Q10" s="29"/>
      <c r="R10" s="30"/>
      <c r="S10" s="31"/>
      <c r="T10" s="29"/>
      <c r="U10" s="19"/>
      <c r="V10" s="19">
        <v>400</v>
      </c>
      <c r="W10" s="82"/>
      <c r="X10" s="29"/>
      <c r="Y10" s="19"/>
      <c r="Z10" s="19"/>
      <c r="AA10" s="30"/>
      <c r="AB10" s="85"/>
      <c r="AC10" s="83"/>
      <c r="AD10" s="85"/>
      <c r="AE10" s="83"/>
      <c r="AF10" s="13">
        <f t="shared" si="2"/>
        <v>400</v>
      </c>
      <c r="AG10" s="13">
        <f t="shared" si="0"/>
        <v>400</v>
      </c>
      <c r="AH10" s="13" t="b">
        <f t="shared" si="1"/>
        <v>1</v>
      </c>
      <c r="AI10" s="79"/>
      <c r="AK10" s="190"/>
    </row>
    <row r="11" spans="1:37" s="80" customFormat="1" ht="12.75">
      <c r="A11" s="142">
        <v>7</v>
      </c>
      <c r="B11" s="101">
        <v>42641</v>
      </c>
      <c r="C11" s="49" t="s">
        <v>82</v>
      </c>
      <c r="D11" s="20"/>
      <c r="E11" s="20"/>
      <c r="F11" s="144" t="s">
        <v>103</v>
      </c>
      <c r="G11" s="134" t="s">
        <v>45</v>
      </c>
      <c r="H11" s="28">
        <v>460</v>
      </c>
      <c r="I11" s="16"/>
      <c r="J11" s="9"/>
      <c r="K11" s="10"/>
      <c r="L11" s="15"/>
      <c r="M11" s="16"/>
      <c r="N11" s="9"/>
      <c r="O11" s="29"/>
      <c r="P11" s="30">
        <v>460</v>
      </c>
      <c r="Q11" s="29"/>
      <c r="R11" s="30"/>
      <c r="S11" s="31"/>
      <c r="T11" s="29">
        <v>410</v>
      </c>
      <c r="U11" s="19"/>
      <c r="V11" s="19">
        <v>50</v>
      </c>
      <c r="W11" s="82"/>
      <c r="X11" s="29"/>
      <c r="Y11" s="19"/>
      <c r="Z11" s="19"/>
      <c r="AA11" s="30"/>
      <c r="AB11" s="85"/>
      <c r="AC11" s="83"/>
      <c r="AD11" s="85"/>
      <c r="AE11" s="83"/>
      <c r="AF11" s="13">
        <f t="shared" si="2"/>
        <v>460</v>
      </c>
      <c r="AG11" s="13">
        <f t="shared" si="0"/>
        <v>460</v>
      </c>
      <c r="AH11" s="13" t="b">
        <f t="shared" si="1"/>
        <v>1</v>
      </c>
      <c r="AI11" s="79"/>
      <c r="AK11" s="190"/>
    </row>
    <row r="12" spans="1:37" s="80" customFormat="1" ht="12.75">
      <c r="A12" s="142">
        <v>8</v>
      </c>
      <c r="B12" s="101">
        <v>42642</v>
      </c>
      <c r="C12" s="49" t="s">
        <v>52</v>
      </c>
      <c r="D12" s="20"/>
      <c r="E12" s="20"/>
      <c r="F12" s="144" t="s">
        <v>79</v>
      </c>
      <c r="G12" s="134"/>
      <c r="H12" s="28">
        <v>400</v>
      </c>
      <c r="I12" s="16"/>
      <c r="J12" s="9"/>
      <c r="K12" s="10"/>
      <c r="L12" s="15"/>
      <c r="M12" s="16"/>
      <c r="N12" s="9">
        <v>400</v>
      </c>
      <c r="O12" s="29">
        <v>400</v>
      </c>
      <c r="P12" s="30"/>
      <c r="Q12" s="29"/>
      <c r="R12" s="30"/>
      <c r="S12" s="31"/>
      <c r="T12" s="29"/>
      <c r="U12" s="19"/>
      <c r="V12" s="19"/>
      <c r="W12" s="82"/>
      <c r="X12" s="29"/>
      <c r="Y12" s="19"/>
      <c r="Z12" s="19"/>
      <c r="AA12" s="30"/>
      <c r="AB12" s="85"/>
      <c r="AC12" s="83"/>
      <c r="AD12" s="85"/>
      <c r="AE12" s="83"/>
      <c r="AF12" s="13">
        <f t="shared" si="2"/>
        <v>400</v>
      </c>
      <c r="AG12" s="13">
        <f t="shared" si="0"/>
        <v>400</v>
      </c>
      <c r="AH12" s="13" t="b">
        <f t="shared" si="1"/>
        <v>1</v>
      </c>
      <c r="AI12" s="79"/>
      <c r="AK12" s="190"/>
    </row>
    <row r="13" spans="1:37" s="80" customFormat="1" ht="12.75">
      <c r="A13" s="142">
        <v>9</v>
      </c>
      <c r="B13" s="101">
        <v>42643</v>
      </c>
      <c r="C13" s="49" t="s">
        <v>53</v>
      </c>
      <c r="D13" s="20"/>
      <c r="E13" s="20"/>
      <c r="F13" s="144" t="s">
        <v>78</v>
      </c>
      <c r="G13" s="134"/>
      <c r="H13" s="28">
        <v>460</v>
      </c>
      <c r="I13" s="16"/>
      <c r="J13" s="9"/>
      <c r="K13" s="10"/>
      <c r="L13" s="15"/>
      <c r="M13" s="16"/>
      <c r="N13" s="9">
        <v>460</v>
      </c>
      <c r="O13" s="29">
        <v>460</v>
      </c>
      <c r="P13" s="30"/>
      <c r="Q13" s="29"/>
      <c r="R13" s="30"/>
      <c r="S13" s="31"/>
      <c r="T13" s="29"/>
      <c r="U13" s="19"/>
      <c r="V13" s="19"/>
      <c r="W13" s="82"/>
      <c r="X13" s="29"/>
      <c r="Y13" s="19"/>
      <c r="Z13" s="19"/>
      <c r="AA13" s="30"/>
      <c r="AB13" s="85"/>
      <c r="AC13" s="83"/>
      <c r="AD13" s="85"/>
      <c r="AE13" s="83"/>
      <c r="AF13" s="13">
        <f t="shared" si="2"/>
        <v>460</v>
      </c>
      <c r="AG13" s="13">
        <f t="shared" si="0"/>
        <v>460</v>
      </c>
      <c r="AH13" s="13" t="b">
        <f t="shared" si="1"/>
        <v>1</v>
      </c>
      <c r="AI13" s="79"/>
      <c r="AK13" s="190"/>
    </row>
    <row r="14" spans="1:35" s="80" customFormat="1" ht="12.75">
      <c r="A14" s="142">
        <v>10</v>
      </c>
      <c r="B14" s="152">
        <v>42644</v>
      </c>
      <c r="C14" s="47" t="s">
        <v>83</v>
      </c>
      <c r="D14" s="47"/>
      <c r="E14" s="47"/>
      <c r="F14" s="145" t="s">
        <v>77</v>
      </c>
      <c r="G14" s="135" t="s">
        <v>44</v>
      </c>
      <c r="H14" s="106">
        <v>300</v>
      </c>
      <c r="I14" s="107"/>
      <c r="J14" s="108"/>
      <c r="K14" s="109"/>
      <c r="L14" s="110"/>
      <c r="M14" s="107"/>
      <c r="N14" s="108"/>
      <c r="O14" s="35"/>
      <c r="P14" s="36">
        <v>253</v>
      </c>
      <c r="Q14" s="35"/>
      <c r="R14" s="36">
        <v>47</v>
      </c>
      <c r="S14" s="38"/>
      <c r="T14" s="35"/>
      <c r="U14" s="37"/>
      <c r="V14" s="37">
        <v>300</v>
      </c>
      <c r="W14" s="36"/>
      <c r="X14" s="35"/>
      <c r="Y14" s="37"/>
      <c r="Z14" s="37"/>
      <c r="AA14" s="36"/>
      <c r="AB14" s="111"/>
      <c r="AC14" s="112"/>
      <c r="AD14" s="111"/>
      <c r="AE14" s="112"/>
      <c r="AF14" s="39">
        <f t="shared" si="2"/>
        <v>300</v>
      </c>
      <c r="AG14" s="39">
        <f t="shared" si="0"/>
        <v>300</v>
      </c>
      <c r="AH14" s="39" t="b">
        <f t="shared" si="1"/>
        <v>1</v>
      </c>
      <c r="AI14" s="113"/>
    </row>
    <row r="15" spans="1:35" s="80" customFormat="1" ht="12.75">
      <c r="A15" s="142">
        <v>11</v>
      </c>
      <c r="B15" s="101">
        <v>42648</v>
      </c>
      <c r="C15" s="49" t="s">
        <v>84</v>
      </c>
      <c r="D15" s="20"/>
      <c r="E15" s="20"/>
      <c r="F15" s="144" t="s">
        <v>76</v>
      </c>
      <c r="G15" s="134" t="s">
        <v>44</v>
      </c>
      <c r="H15" s="28">
        <v>650</v>
      </c>
      <c r="I15" s="16"/>
      <c r="J15" s="9"/>
      <c r="K15" s="10"/>
      <c r="L15" s="15"/>
      <c r="M15" s="16"/>
      <c r="N15" s="9"/>
      <c r="O15" s="29"/>
      <c r="P15" s="30">
        <v>556</v>
      </c>
      <c r="Q15" s="29"/>
      <c r="R15" s="30">
        <v>94</v>
      </c>
      <c r="S15" s="31"/>
      <c r="T15" s="29"/>
      <c r="U15" s="19"/>
      <c r="V15" s="19">
        <v>650</v>
      </c>
      <c r="W15" s="30"/>
      <c r="X15" s="29"/>
      <c r="Y15" s="19"/>
      <c r="Z15" s="19"/>
      <c r="AA15" s="30"/>
      <c r="AB15" s="85"/>
      <c r="AC15" s="83"/>
      <c r="AD15" s="85"/>
      <c r="AE15" s="83"/>
      <c r="AF15" s="13">
        <f t="shared" si="2"/>
        <v>650</v>
      </c>
      <c r="AG15" s="13">
        <f t="shared" si="0"/>
        <v>650</v>
      </c>
      <c r="AH15" s="13" t="b">
        <f t="shared" si="1"/>
        <v>1</v>
      </c>
      <c r="AI15" s="79"/>
    </row>
    <row r="16" spans="1:35" s="114" customFormat="1" ht="12.75">
      <c r="A16" s="142">
        <v>14</v>
      </c>
      <c r="B16" s="151">
        <v>42649</v>
      </c>
      <c r="C16" s="49" t="s">
        <v>54</v>
      </c>
      <c r="D16" s="20"/>
      <c r="E16" s="20"/>
      <c r="F16" s="144" t="s">
        <v>75</v>
      </c>
      <c r="G16" s="134"/>
      <c r="H16" s="28">
        <v>556</v>
      </c>
      <c r="I16" s="16"/>
      <c r="J16" s="9"/>
      <c r="K16" s="10"/>
      <c r="L16" s="15"/>
      <c r="M16" s="16"/>
      <c r="N16" s="9">
        <v>556</v>
      </c>
      <c r="O16" s="29">
        <v>556</v>
      </c>
      <c r="P16" s="30"/>
      <c r="Q16" s="29"/>
      <c r="R16" s="30"/>
      <c r="S16" s="31"/>
      <c r="T16" s="29"/>
      <c r="U16" s="19"/>
      <c r="V16" s="19"/>
      <c r="W16" s="30"/>
      <c r="X16" s="29"/>
      <c r="Y16" s="19"/>
      <c r="Z16" s="19"/>
      <c r="AA16" s="30"/>
      <c r="AB16" s="85"/>
      <c r="AC16" s="83"/>
      <c r="AD16" s="85"/>
      <c r="AE16" s="83"/>
      <c r="AF16" s="13">
        <f t="shared" si="2"/>
        <v>556</v>
      </c>
      <c r="AG16" s="13">
        <f t="shared" si="0"/>
        <v>556</v>
      </c>
      <c r="AH16" s="13" t="b">
        <f>AF16=AG16</f>
        <v>1</v>
      </c>
      <c r="AI16" s="79"/>
    </row>
    <row r="17" spans="1:35" s="114" customFormat="1" ht="12.75">
      <c r="A17" s="142">
        <v>15</v>
      </c>
      <c r="B17" s="152">
        <v>42649</v>
      </c>
      <c r="C17" s="49" t="s">
        <v>54</v>
      </c>
      <c r="D17" s="47"/>
      <c r="E17" s="47"/>
      <c r="F17" s="145" t="s">
        <v>74</v>
      </c>
      <c r="G17" s="133"/>
      <c r="H17" s="115">
        <v>253</v>
      </c>
      <c r="I17" s="116"/>
      <c r="J17" s="117"/>
      <c r="K17" s="118"/>
      <c r="L17" s="119"/>
      <c r="M17" s="116"/>
      <c r="N17" s="117">
        <v>253</v>
      </c>
      <c r="O17" s="120">
        <v>253</v>
      </c>
      <c r="P17" s="121"/>
      <c r="Q17" s="120"/>
      <c r="R17" s="121"/>
      <c r="S17" s="122"/>
      <c r="T17" s="120"/>
      <c r="U17" s="123"/>
      <c r="V17" s="123"/>
      <c r="W17" s="121"/>
      <c r="X17" s="120"/>
      <c r="Y17" s="123"/>
      <c r="Z17" s="123"/>
      <c r="AA17" s="121"/>
      <c r="AB17" s="124"/>
      <c r="AC17" s="125"/>
      <c r="AD17" s="124"/>
      <c r="AE17" s="125"/>
      <c r="AF17" s="39">
        <f t="shared" si="2"/>
        <v>253</v>
      </c>
      <c r="AG17" s="39">
        <f t="shared" si="0"/>
        <v>253</v>
      </c>
      <c r="AH17" s="39" t="b">
        <f>AF17=AG17</f>
        <v>1</v>
      </c>
      <c r="AI17" s="113"/>
    </row>
    <row r="18" spans="1:35" s="80" customFormat="1" ht="12.75">
      <c r="A18" s="142">
        <v>12</v>
      </c>
      <c r="B18" s="101">
        <v>42689</v>
      </c>
      <c r="C18" s="49" t="s">
        <v>55</v>
      </c>
      <c r="D18" s="20"/>
      <c r="E18" s="20"/>
      <c r="F18" s="144" t="s">
        <v>86</v>
      </c>
      <c r="G18" s="134"/>
      <c r="H18" s="28">
        <v>27</v>
      </c>
      <c r="I18" s="16"/>
      <c r="J18" s="9"/>
      <c r="K18" s="10"/>
      <c r="L18" s="15"/>
      <c r="M18" s="16"/>
      <c r="N18" s="9">
        <v>27</v>
      </c>
      <c r="O18" s="29"/>
      <c r="P18" s="30"/>
      <c r="Q18" s="29">
        <v>27</v>
      </c>
      <c r="R18" s="30"/>
      <c r="S18" s="31"/>
      <c r="T18" s="29"/>
      <c r="U18" s="19"/>
      <c r="V18" s="19"/>
      <c r="W18" s="30"/>
      <c r="X18" s="29"/>
      <c r="Y18" s="19"/>
      <c r="Z18" s="19"/>
      <c r="AA18" s="30"/>
      <c r="AB18" s="85"/>
      <c r="AC18" s="83"/>
      <c r="AD18" s="85"/>
      <c r="AE18" s="83"/>
      <c r="AF18" s="13">
        <f t="shared" si="2"/>
        <v>27</v>
      </c>
      <c r="AG18" s="13">
        <f t="shared" si="0"/>
        <v>27</v>
      </c>
      <c r="AH18" s="13" t="b">
        <f t="shared" si="1"/>
        <v>1</v>
      </c>
      <c r="AI18" s="79"/>
    </row>
    <row r="19" spans="1:35" s="80" customFormat="1" ht="12.75">
      <c r="A19" s="142">
        <v>13</v>
      </c>
      <c r="B19" s="101">
        <v>42692</v>
      </c>
      <c r="C19" s="49" t="s">
        <v>88</v>
      </c>
      <c r="D19" s="20"/>
      <c r="E19" s="20"/>
      <c r="F19" s="144" t="s">
        <v>87</v>
      </c>
      <c r="G19" s="134"/>
      <c r="H19" s="28">
        <v>114</v>
      </c>
      <c r="I19" s="16"/>
      <c r="J19" s="9"/>
      <c r="K19" s="10"/>
      <c r="L19" s="15"/>
      <c r="M19" s="16"/>
      <c r="N19" s="9">
        <v>114</v>
      </c>
      <c r="O19" s="29"/>
      <c r="P19" s="30"/>
      <c r="Q19" s="29">
        <f>374-130-130</f>
        <v>114</v>
      </c>
      <c r="R19" s="30"/>
      <c r="S19" s="31"/>
      <c r="T19" s="29"/>
      <c r="U19" s="19"/>
      <c r="V19" s="19"/>
      <c r="W19" s="30"/>
      <c r="X19" s="29"/>
      <c r="Y19" s="19"/>
      <c r="Z19" s="19"/>
      <c r="AA19" s="30"/>
      <c r="AB19" s="85"/>
      <c r="AC19" s="83"/>
      <c r="AD19" s="85"/>
      <c r="AE19" s="83"/>
      <c r="AF19" s="13">
        <f t="shared" si="2"/>
        <v>114</v>
      </c>
      <c r="AG19" s="13">
        <f t="shared" si="0"/>
        <v>114</v>
      </c>
      <c r="AH19" s="13" t="b">
        <f t="shared" si="1"/>
        <v>1</v>
      </c>
      <c r="AI19" s="79"/>
    </row>
    <row r="20" spans="1:35" s="114" customFormat="1" ht="12.75">
      <c r="A20" s="142">
        <v>16</v>
      </c>
      <c r="B20" s="152">
        <v>42719</v>
      </c>
      <c r="C20" s="49" t="s">
        <v>85</v>
      </c>
      <c r="D20" s="47"/>
      <c r="E20" s="47"/>
      <c r="F20" s="145" t="s">
        <v>104</v>
      </c>
      <c r="G20" s="133" t="s">
        <v>46</v>
      </c>
      <c r="H20" s="115">
        <v>137</v>
      </c>
      <c r="I20" s="116"/>
      <c r="J20" s="117"/>
      <c r="K20" s="118"/>
      <c r="L20" s="119"/>
      <c r="M20" s="116"/>
      <c r="N20" s="117"/>
      <c r="O20" s="120"/>
      <c r="P20" s="121">
        <v>137</v>
      </c>
      <c r="Q20" s="120"/>
      <c r="R20" s="121"/>
      <c r="S20" s="122"/>
      <c r="T20" s="120"/>
      <c r="U20" s="123">
        <v>137</v>
      </c>
      <c r="V20" s="123"/>
      <c r="W20" s="121"/>
      <c r="X20" s="120"/>
      <c r="Y20" s="123"/>
      <c r="Z20" s="123"/>
      <c r="AA20" s="121"/>
      <c r="AB20" s="124"/>
      <c r="AC20" s="125"/>
      <c r="AD20" s="124"/>
      <c r="AE20" s="125"/>
      <c r="AF20" s="39">
        <f t="shared" si="2"/>
        <v>137</v>
      </c>
      <c r="AG20" s="39">
        <f t="shared" si="0"/>
        <v>137</v>
      </c>
      <c r="AH20" s="39" t="b">
        <f>AF20=AG20</f>
        <v>1</v>
      </c>
      <c r="AI20" s="113"/>
    </row>
    <row r="21" spans="1:35" s="114" customFormat="1" ht="13.5" thickBot="1">
      <c r="A21" s="146">
        <v>17</v>
      </c>
      <c r="B21" s="153">
        <v>42735</v>
      </c>
      <c r="C21" s="147" t="s">
        <v>89</v>
      </c>
      <c r="D21" s="147"/>
      <c r="E21" s="147"/>
      <c r="F21" s="148" t="s">
        <v>37</v>
      </c>
      <c r="G21" s="133"/>
      <c r="H21" s="115">
        <v>0.04</v>
      </c>
      <c r="I21" s="116"/>
      <c r="J21" s="117"/>
      <c r="K21" s="118"/>
      <c r="L21" s="119"/>
      <c r="M21" s="116">
        <v>0.04</v>
      </c>
      <c r="N21" s="117"/>
      <c r="O21" s="120"/>
      <c r="P21" s="121"/>
      <c r="Q21" s="120"/>
      <c r="R21" s="121"/>
      <c r="S21" s="122"/>
      <c r="T21" s="120"/>
      <c r="U21" s="123"/>
      <c r="V21" s="123"/>
      <c r="W21" s="121"/>
      <c r="X21" s="120"/>
      <c r="Y21" s="123"/>
      <c r="Z21" s="123"/>
      <c r="AA21" s="121">
        <v>0.04</v>
      </c>
      <c r="AB21" s="124"/>
      <c r="AC21" s="125"/>
      <c r="AD21" s="124"/>
      <c r="AE21" s="125"/>
      <c r="AF21" s="39">
        <f t="shared" si="2"/>
        <v>0.04</v>
      </c>
      <c r="AG21" s="39">
        <f t="shared" si="0"/>
        <v>0.04</v>
      </c>
      <c r="AH21" s="39" t="b">
        <f t="shared" si="1"/>
        <v>1</v>
      </c>
      <c r="AI21" s="113"/>
    </row>
    <row r="22" spans="1:34" ht="16.5" customHeight="1">
      <c r="A22" s="33"/>
      <c r="B22" s="42"/>
      <c r="C22" s="43"/>
      <c r="D22" s="4"/>
      <c r="E22" s="5"/>
      <c r="F22" s="74" t="s">
        <v>72</v>
      </c>
      <c r="G22" s="133"/>
      <c r="H22" s="90">
        <f>SUM(H5:H21)</f>
        <v>6163.04</v>
      </c>
      <c r="I22" s="91" t="e">
        <f>SUM(#REF!)</f>
        <v>#REF!</v>
      </c>
      <c r="J22" s="92" t="e">
        <f>SUM(#REF!)</f>
        <v>#REF!</v>
      </c>
      <c r="K22" s="98">
        <f aca="true" t="shared" si="3" ref="K22:P22">SUM(K5:K21)</f>
        <v>270</v>
      </c>
      <c r="L22" s="97">
        <f t="shared" si="3"/>
        <v>100</v>
      </c>
      <c r="M22" s="98">
        <f t="shared" si="3"/>
        <v>2000.04</v>
      </c>
      <c r="N22" s="97">
        <f t="shared" si="3"/>
        <v>1846</v>
      </c>
      <c r="O22" s="98">
        <f t="shared" si="3"/>
        <v>1669</v>
      </c>
      <c r="P22" s="97">
        <f t="shared" si="3"/>
        <v>1806</v>
      </c>
      <c r="Q22" s="98">
        <f>SUM(Q6:Q21)</f>
        <v>141</v>
      </c>
      <c r="R22" s="93">
        <f>SUM(R6:R21)</f>
        <v>141</v>
      </c>
      <c r="S22" s="94"/>
      <c r="T22" s="98">
        <f aca="true" t="shared" si="4" ref="T22:AA22">SUM(T5:T21)</f>
        <v>410</v>
      </c>
      <c r="U22" s="93">
        <f t="shared" si="4"/>
        <v>173</v>
      </c>
      <c r="V22" s="93">
        <f t="shared" si="4"/>
        <v>1500</v>
      </c>
      <c r="W22" s="96">
        <f t="shared" si="4"/>
        <v>0</v>
      </c>
      <c r="X22" s="98">
        <f t="shared" si="4"/>
        <v>500</v>
      </c>
      <c r="Y22" s="93">
        <f t="shared" si="4"/>
        <v>270</v>
      </c>
      <c r="Z22" s="93">
        <f>SUM(Z5:Z21)</f>
        <v>1500</v>
      </c>
      <c r="AA22" s="96">
        <f t="shared" si="4"/>
        <v>0.04</v>
      </c>
      <c r="AB22" s="95"/>
      <c r="AC22" s="96">
        <f>SUM(AC6:AC21)</f>
        <v>0</v>
      </c>
      <c r="AD22" s="95"/>
      <c r="AE22" s="96">
        <f>SUM(AE6:AE21)</f>
        <v>0</v>
      </c>
      <c r="AF22" s="13">
        <f t="shared" si="2"/>
        <v>6163.04</v>
      </c>
      <c r="AG22" s="13">
        <f t="shared" si="0"/>
        <v>6163.04</v>
      </c>
      <c r="AH22" s="13" t="b">
        <f t="shared" si="1"/>
        <v>1</v>
      </c>
    </row>
    <row r="23" spans="1:31" ht="16.5" customHeight="1" thickBot="1">
      <c r="A23" s="6"/>
      <c r="B23" s="44"/>
      <c r="C23" s="45"/>
      <c r="D23" s="7"/>
      <c r="E23" s="8"/>
      <c r="F23" s="17" t="s">
        <v>90</v>
      </c>
      <c r="G23" s="133"/>
      <c r="H23" s="158"/>
      <c r="I23" s="159"/>
      <c r="J23" s="160"/>
      <c r="K23" s="161">
        <f aca="true" t="shared" si="5" ref="K23:R23">K4+K22</f>
        <v>270</v>
      </c>
      <c r="L23" s="160">
        <f t="shared" si="5"/>
        <v>100</v>
      </c>
      <c r="M23" s="161">
        <f t="shared" si="5"/>
        <v>2000.04</v>
      </c>
      <c r="N23" s="160">
        <f t="shared" si="5"/>
        <v>1846</v>
      </c>
      <c r="O23" s="161">
        <f t="shared" si="5"/>
        <v>1669</v>
      </c>
      <c r="P23" s="160">
        <f t="shared" si="5"/>
        <v>1806</v>
      </c>
      <c r="Q23" s="161">
        <f t="shared" si="5"/>
        <v>141</v>
      </c>
      <c r="R23" s="160">
        <f t="shared" si="5"/>
        <v>141</v>
      </c>
      <c r="S23" s="162"/>
      <c r="T23" s="163">
        <f>T4+T22</f>
        <v>410</v>
      </c>
      <c r="U23" s="164">
        <f>U4+U22</f>
        <v>173</v>
      </c>
      <c r="V23" s="164">
        <v>141</v>
      </c>
      <c r="W23" s="165"/>
      <c r="X23" s="163">
        <f>X4+X22</f>
        <v>500</v>
      </c>
      <c r="Y23" s="164">
        <f>Y4+Y22</f>
        <v>270</v>
      </c>
      <c r="Z23" s="164">
        <f>Z4+Z22</f>
        <v>1500</v>
      </c>
      <c r="AA23" s="165">
        <f>AA4+AA22</f>
        <v>0.04</v>
      </c>
      <c r="AB23" s="32"/>
      <c r="AC23" s="18"/>
      <c r="AD23" s="32"/>
      <c r="AE23" s="18"/>
    </row>
    <row r="24" spans="1:34" ht="16.5" customHeight="1" thickBot="1">
      <c r="A24" s="6"/>
      <c r="B24" s="45"/>
      <c r="C24" s="45"/>
      <c r="D24" s="7"/>
      <c r="E24" s="8"/>
      <c r="F24" s="17" t="s">
        <v>73</v>
      </c>
      <c r="G24" s="133"/>
      <c r="H24" s="166"/>
      <c r="I24" s="167"/>
      <c r="J24" s="168"/>
      <c r="K24" s="169">
        <f>K4+K22-L22</f>
        <v>170</v>
      </c>
      <c r="L24" s="170"/>
      <c r="M24" s="169">
        <f>M4+M22-N22</f>
        <v>154.03999999999996</v>
      </c>
      <c r="N24" s="171"/>
      <c r="O24" s="169"/>
      <c r="P24" s="172">
        <f>P22-O22</f>
        <v>137</v>
      </c>
      <c r="Q24" s="173">
        <f>R22-Q22</f>
        <v>0</v>
      </c>
      <c r="R24" s="171"/>
      <c r="S24" s="174"/>
      <c r="T24" s="173">
        <f>T22</f>
        <v>410</v>
      </c>
      <c r="U24" s="175">
        <f>U22</f>
        <v>173</v>
      </c>
      <c r="V24" s="175">
        <f>V22</f>
        <v>1500</v>
      </c>
      <c r="W24" s="176">
        <f>W22</f>
        <v>0</v>
      </c>
      <c r="X24" s="173">
        <f>X4+X22</f>
        <v>500</v>
      </c>
      <c r="Y24" s="175">
        <f>Y22</f>
        <v>270</v>
      </c>
      <c r="Z24" s="175">
        <f>Z22</f>
        <v>1500</v>
      </c>
      <c r="AA24" s="176">
        <f>AA22</f>
        <v>0.04</v>
      </c>
      <c r="AB24" s="34"/>
      <c r="AC24" s="84">
        <f>AC4+AC22</f>
        <v>0</v>
      </c>
      <c r="AD24" s="34"/>
      <c r="AE24" s="84">
        <f>AE4+AE22</f>
        <v>0</v>
      </c>
      <c r="AF24" s="13">
        <f>SUMIF(K$3:AE$3,AF$3,K24:AE24)</f>
        <v>2407.04</v>
      </c>
      <c r="AG24" s="13">
        <f>SUMIF(K$3:AE$3,AG$3,K24:AE24)</f>
        <v>2407.04</v>
      </c>
      <c r="AH24" s="13" t="b">
        <f>AF24=AG24</f>
        <v>1</v>
      </c>
    </row>
    <row r="25" spans="1:31" ht="30" customHeight="1">
      <c r="A25" s="12"/>
      <c r="B25" s="46"/>
      <c r="C25" s="46"/>
      <c r="D25" s="12"/>
      <c r="E25" s="12"/>
      <c r="F25" s="12"/>
      <c r="G25" s="13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2:37" s="12" customFormat="1" ht="12.75">
      <c r="B26" s="46"/>
      <c r="C26" s="46"/>
      <c r="G26" s="136"/>
      <c r="H26" s="13"/>
      <c r="I26" s="13"/>
      <c r="J26" s="13"/>
      <c r="K26" s="13"/>
      <c r="L26" s="13"/>
      <c r="M26" s="13"/>
      <c r="N26" s="104" t="s">
        <v>106</v>
      </c>
      <c r="O26" s="102"/>
      <c r="P26" s="102"/>
      <c r="Q26" s="102"/>
      <c r="R26" s="102"/>
      <c r="S26" s="102"/>
      <c r="T26" s="177"/>
      <c r="U26" s="177"/>
      <c r="V26" s="178" t="s">
        <v>70</v>
      </c>
      <c r="W26" s="178"/>
      <c r="X26" s="177"/>
      <c r="Y26" s="177"/>
      <c r="Z26" s="102"/>
      <c r="AA26" s="105"/>
      <c r="AB26" s="105"/>
      <c r="AC26" s="103"/>
      <c r="AD26" s="102"/>
      <c r="AE26" s="102"/>
      <c r="AF26" s="102"/>
      <c r="AG26" s="102"/>
      <c r="AH26" s="13"/>
      <c r="AI26" s="13"/>
      <c r="AJ26" s="13"/>
      <c r="AK26" s="13"/>
    </row>
    <row r="27" spans="2:37" s="12" customFormat="1" ht="5.25" customHeight="1">
      <c r="B27" s="46"/>
      <c r="C27" s="46"/>
      <c r="G27" s="136"/>
      <c r="H27" s="13"/>
      <c r="I27" s="13"/>
      <c r="J27" s="13"/>
      <c r="K27" s="13"/>
      <c r="L27" s="13"/>
      <c r="M27" s="13"/>
      <c r="N27" s="102"/>
      <c r="O27" s="102"/>
      <c r="P27" s="102"/>
      <c r="Q27" s="102"/>
      <c r="R27" s="102"/>
      <c r="S27" s="102"/>
      <c r="T27" s="177"/>
      <c r="U27" s="177"/>
      <c r="V27" s="177"/>
      <c r="W27" s="177"/>
      <c r="X27" s="177"/>
      <c r="Y27" s="177"/>
      <c r="Z27" s="102"/>
      <c r="AA27" s="105"/>
      <c r="AB27" s="105"/>
      <c r="AC27" s="103"/>
      <c r="AD27" s="102"/>
      <c r="AE27" s="102"/>
      <c r="AF27" s="102"/>
      <c r="AG27" s="102"/>
      <c r="AH27" s="13"/>
      <c r="AI27" s="13"/>
      <c r="AJ27" s="13"/>
      <c r="AK27" s="13"/>
    </row>
    <row r="28" spans="2:37" s="12" customFormat="1" ht="12.75">
      <c r="B28" s="46"/>
      <c r="C28" s="46"/>
      <c r="F28" s="14" t="s">
        <v>49</v>
      </c>
      <c r="H28" s="13"/>
      <c r="I28" s="13"/>
      <c r="J28" s="13"/>
      <c r="K28" s="13"/>
      <c r="L28" s="13"/>
      <c r="M28" s="13"/>
      <c r="N28" s="137" t="s">
        <v>19</v>
      </c>
      <c r="O28" s="102"/>
      <c r="P28" s="102"/>
      <c r="Q28" s="102"/>
      <c r="R28" s="102"/>
      <c r="S28" s="102"/>
      <c r="T28" s="102"/>
      <c r="U28" s="102"/>
      <c r="V28" s="181" t="s">
        <v>61</v>
      </c>
      <c r="W28" s="102"/>
      <c r="X28" s="104">
        <f>Q34+Q37</f>
        <v>2270.04</v>
      </c>
      <c r="Y28" s="102"/>
      <c r="Z28" s="102"/>
      <c r="AA28" s="105"/>
      <c r="AB28" s="105"/>
      <c r="AC28" s="103"/>
      <c r="AD28" s="102"/>
      <c r="AE28" s="102"/>
      <c r="AF28" s="102"/>
      <c r="AG28" s="102"/>
      <c r="AH28" s="13"/>
      <c r="AI28" s="13"/>
      <c r="AJ28" s="13"/>
      <c r="AK28" s="13"/>
    </row>
    <row r="29" spans="2:37" s="12" customFormat="1" ht="4.5" customHeight="1">
      <c r="B29" s="46"/>
      <c r="C29" s="46"/>
      <c r="F29" s="14"/>
      <c r="H29" s="13"/>
      <c r="I29" s="13"/>
      <c r="J29" s="13"/>
      <c r="K29" s="13"/>
      <c r="L29" s="13"/>
      <c r="M29" s="13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4"/>
      <c r="Y29" s="102"/>
      <c r="Z29" s="102"/>
      <c r="AA29" s="105"/>
      <c r="AB29" s="105"/>
      <c r="AC29" s="103"/>
      <c r="AD29" s="102"/>
      <c r="AE29" s="102"/>
      <c r="AF29" s="102"/>
      <c r="AG29" s="102"/>
      <c r="AH29" s="13"/>
      <c r="AI29" s="13"/>
      <c r="AJ29" s="13"/>
      <c r="AK29" s="13"/>
    </row>
    <row r="30" spans="2:37" s="12" customFormat="1" ht="12.75">
      <c r="B30" s="46"/>
      <c r="C30" s="46"/>
      <c r="F30" s="12" t="s">
        <v>48</v>
      </c>
      <c r="H30" s="13">
        <v>0</v>
      </c>
      <c r="I30" s="13"/>
      <c r="J30" s="13"/>
      <c r="K30" s="13"/>
      <c r="L30" s="13"/>
      <c r="M30" s="13"/>
      <c r="N30" s="102" t="s">
        <v>65</v>
      </c>
      <c r="O30" s="102"/>
      <c r="P30" s="102" t="s">
        <v>20</v>
      </c>
      <c r="Q30" s="102"/>
      <c r="R30" s="102"/>
      <c r="S30" s="102"/>
      <c r="T30" s="102" t="s">
        <v>22</v>
      </c>
      <c r="U30" s="102"/>
      <c r="V30" s="102"/>
      <c r="W30" s="102"/>
      <c r="X30" s="182" t="s">
        <v>23</v>
      </c>
      <c r="Y30" s="102"/>
      <c r="Z30" s="102"/>
      <c r="AA30" s="105"/>
      <c r="AB30" s="105"/>
      <c r="AC30" s="103"/>
      <c r="AD30" s="102"/>
      <c r="AE30" s="102"/>
      <c r="AF30" s="102"/>
      <c r="AG30" s="102"/>
      <c r="AH30" s="13"/>
      <c r="AI30" s="13"/>
      <c r="AJ30" s="13"/>
      <c r="AK30" s="13"/>
    </row>
    <row r="31" spans="2:37" s="12" customFormat="1" ht="12.75">
      <c r="B31" s="46"/>
      <c r="C31" s="46"/>
      <c r="F31" s="12" t="s">
        <v>47</v>
      </c>
      <c r="G31" s="12" t="s">
        <v>46</v>
      </c>
      <c r="H31" s="13">
        <f>SUMIF($G$5:$G$21,G31,$H$5:$H$21)</f>
        <v>537</v>
      </c>
      <c r="I31" s="13"/>
      <c r="J31" s="13"/>
      <c r="K31" s="13"/>
      <c r="L31" s="13"/>
      <c r="M31" s="13"/>
      <c r="N31" s="102" t="s">
        <v>21</v>
      </c>
      <c r="O31" s="102"/>
      <c r="P31" s="102"/>
      <c r="Q31" s="102">
        <f>X24</f>
        <v>500</v>
      </c>
      <c r="R31" s="102"/>
      <c r="S31" s="102"/>
      <c r="T31" s="102">
        <f>T24</f>
        <v>410</v>
      </c>
      <c r="U31" s="102"/>
      <c r="V31" s="105" t="s">
        <v>97</v>
      </c>
      <c r="W31" s="105"/>
      <c r="X31" s="102">
        <f>T31</f>
        <v>410</v>
      </c>
      <c r="Y31" s="105"/>
      <c r="Z31" s="105"/>
      <c r="AA31" s="105"/>
      <c r="AB31" s="105"/>
      <c r="AC31" s="103"/>
      <c r="AD31" s="102"/>
      <c r="AE31" s="102"/>
      <c r="AF31" s="102"/>
      <c r="AG31" s="102"/>
      <c r="AH31" s="13"/>
      <c r="AI31" s="13"/>
      <c r="AJ31" s="13"/>
      <c r="AK31" s="13"/>
    </row>
    <row r="32" spans="2:37" s="12" customFormat="1" ht="12.75">
      <c r="B32" s="46"/>
      <c r="C32" s="46"/>
      <c r="F32" s="12" t="s">
        <v>105</v>
      </c>
      <c r="G32" s="12" t="s">
        <v>44</v>
      </c>
      <c r="H32" s="13">
        <f>SUMIF($G$5:$G$21,G32,$H$5:$H$21)</f>
        <v>950</v>
      </c>
      <c r="I32" s="13"/>
      <c r="J32" s="13"/>
      <c r="K32" s="13"/>
      <c r="L32" s="13"/>
      <c r="M32" s="13"/>
      <c r="N32" s="102" t="s">
        <v>42</v>
      </c>
      <c r="O32" s="102"/>
      <c r="P32" s="102"/>
      <c r="Q32" s="102">
        <f>Y24</f>
        <v>270</v>
      </c>
      <c r="R32" s="102"/>
      <c r="S32" s="102"/>
      <c r="T32" s="102">
        <f>U24</f>
        <v>173</v>
      </c>
      <c r="U32" s="102"/>
      <c r="V32" s="105" t="s">
        <v>97</v>
      </c>
      <c r="W32" s="105"/>
      <c r="X32" s="102">
        <f>T32</f>
        <v>173</v>
      </c>
      <c r="Y32" s="105"/>
      <c r="Z32" s="105"/>
      <c r="AA32" s="105"/>
      <c r="AB32" s="105"/>
      <c r="AC32" s="103"/>
      <c r="AD32" s="102"/>
      <c r="AE32" s="102"/>
      <c r="AF32" s="102"/>
      <c r="AG32" s="102"/>
      <c r="AH32" s="13"/>
      <c r="AI32" s="13"/>
      <c r="AJ32" s="13"/>
      <c r="AK32" s="13"/>
    </row>
    <row r="33" spans="2:37" s="12" customFormat="1" ht="12.75">
      <c r="B33" s="46"/>
      <c r="C33" s="46"/>
      <c r="F33" s="12" t="s">
        <v>56</v>
      </c>
      <c r="G33" s="12" t="s">
        <v>45</v>
      </c>
      <c r="H33" s="13">
        <f>SUMIF($G$5:$G$21,G33,$H$5:$H$21)</f>
        <v>596</v>
      </c>
      <c r="I33" s="13"/>
      <c r="J33" s="13"/>
      <c r="K33" s="13"/>
      <c r="L33" s="13"/>
      <c r="M33" s="13"/>
      <c r="N33" s="102" t="s">
        <v>41</v>
      </c>
      <c r="O33" s="102"/>
      <c r="P33" s="102"/>
      <c r="Q33" s="102">
        <f>Z24</f>
        <v>1500</v>
      </c>
      <c r="R33" s="102"/>
      <c r="S33" s="102"/>
      <c r="T33" s="102">
        <f>V24</f>
        <v>1500</v>
      </c>
      <c r="U33" s="102"/>
      <c r="V33" s="105" t="s">
        <v>97</v>
      </c>
      <c r="W33" s="105"/>
      <c r="X33" s="182" t="s">
        <v>60</v>
      </c>
      <c r="Y33" s="105"/>
      <c r="Z33" s="105"/>
      <c r="AA33" s="105"/>
      <c r="AB33" s="105"/>
      <c r="AC33" s="103"/>
      <c r="AD33" s="102"/>
      <c r="AE33" s="102"/>
      <c r="AF33" s="102"/>
      <c r="AG33" s="102"/>
      <c r="AH33" s="13"/>
      <c r="AI33" s="13"/>
      <c r="AJ33" s="13"/>
      <c r="AK33" s="13"/>
    </row>
    <row r="34" spans="2:37" s="12" customFormat="1" ht="12.75">
      <c r="B34" s="46"/>
      <c r="C34" s="46"/>
      <c r="H34" s="13"/>
      <c r="I34" s="13"/>
      <c r="J34" s="13"/>
      <c r="K34" s="13"/>
      <c r="L34" s="13"/>
      <c r="M34" s="13"/>
      <c r="N34" s="102"/>
      <c r="O34" s="102"/>
      <c r="P34" s="102"/>
      <c r="Q34" s="104">
        <f>SUM(Q31:Q33)</f>
        <v>2270</v>
      </c>
      <c r="R34" s="104"/>
      <c r="S34" s="104"/>
      <c r="T34" s="104">
        <f>SUM(T31:T33)</f>
        <v>2083</v>
      </c>
      <c r="U34" s="104"/>
      <c r="V34" s="102"/>
      <c r="W34" s="102"/>
      <c r="X34" s="104">
        <f>SUM(X31:X33)</f>
        <v>583</v>
      </c>
      <c r="Y34" s="102"/>
      <c r="Z34" s="102"/>
      <c r="AA34" s="105"/>
      <c r="AB34" s="105"/>
      <c r="AC34" s="103"/>
      <c r="AD34" s="102"/>
      <c r="AE34" s="102"/>
      <c r="AF34" s="102"/>
      <c r="AG34" s="102"/>
      <c r="AH34" s="13"/>
      <c r="AI34" s="13"/>
      <c r="AJ34" s="13"/>
      <c r="AK34" s="13"/>
    </row>
    <row r="35" spans="2:37" s="12" customFormat="1" ht="7.5" customHeight="1">
      <c r="B35" s="46"/>
      <c r="C35" s="46"/>
      <c r="I35" s="13"/>
      <c r="J35" s="13"/>
      <c r="K35" s="13"/>
      <c r="L35" s="13"/>
      <c r="M35" s="13"/>
      <c r="N35" s="102"/>
      <c r="O35" s="102"/>
      <c r="P35" s="102"/>
      <c r="Q35" s="104"/>
      <c r="R35" s="104"/>
      <c r="S35" s="104"/>
      <c r="T35" s="104"/>
      <c r="U35" s="104"/>
      <c r="V35" s="102"/>
      <c r="W35" s="102"/>
      <c r="X35" s="104"/>
      <c r="Y35" s="102"/>
      <c r="Z35" s="102"/>
      <c r="AA35" s="105"/>
      <c r="AB35" s="105"/>
      <c r="AC35" s="103"/>
      <c r="AD35" s="102"/>
      <c r="AE35" s="102"/>
      <c r="AF35" s="102"/>
      <c r="AG35" s="102"/>
      <c r="AH35" s="13"/>
      <c r="AI35" s="13"/>
      <c r="AJ35" s="13"/>
      <c r="AK35" s="13"/>
    </row>
    <row r="36" spans="2:37" s="12" customFormat="1" ht="12.75">
      <c r="B36" s="46"/>
      <c r="C36" s="46"/>
      <c r="H36" s="13">
        <f>SUM(H30:J34)</f>
        <v>2083</v>
      </c>
      <c r="I36" s="13"/>
      <c r="J36" s="13"/>
      <c r="K36" s="13"/>
      <c r="L36" s="13"/>
      <c r="M36" s="13"/>
      <c r="N36" s="102" t="s">
        <v>107</v>
      </c>
      <c r="O36" s="102"/>
      <c r="P36" s="102" t="s">
        <v>20</v>
      </c>
      <c r="Q36" s="102"/>
      <c r="R36" s="102"/>
      <c r="S36" s="102"/>
      <c r="T36" s="102"/>
      <c r="U36" s="102"/>
      <c r="V36" s="105"/>
      <c r="W36" s="105"/>
      <c r="X36" s="183"/>
      <c r="Y36" s="105"/>
      <c r="Z36" s="105"/>
      <c r="AA36" s="105"/>
      <c r="AB36" s="105"/>
      <c r="AC36" s="103"/>
      <c r="AD36" s="102"/>
      <c r="AE36" s="102"/>
      <c r="AF36" s="102"/>
      <c r="AG36" s="102"/>
      <c r="AH36" s="13"/>
      <c r="AI36" s="13"/>
      <c r="AJ36" s="13"/>
      <c r="AK36" s="13"/>
    </row>
    <row r="37" spans="2:37" s="12" customFormat="1" ht="12.75">
      <c r="B37" s="46"/>
      <c r="C37" s="46"/>
      <c r="H37" s="13"/>
      <c r="I37" s="13"/>
      <c r="J37" s="13"/>
      <c r="K37" s="13"/>
      <c r="L37" s="13"/>
      <c r="M37" s="13"/>
      <c r="N37" s="102" t="s">
        <v>66</v>
      </c>
      <c r="O37" s="102"/>
      <c r="P37" s="102"/>
      <c r="Q37" s="104">
        <f>AA24</f>
        <v>0.04</v>
      </c>
      <c r="R37" s="102"/>
      <c r="S37" s="102"/>
      <c r="T37" s="102"/>
      <c r="U37" s="102"/>
      <c r="V37" s="102" t="s">
        <v>25</v>
      </c>
      <c r="W37" s="105"/>
      <c r="X37" s="184">
        <f>X28-X34</f>
        <v>1687.04</v>
      </c>
      <c r="Y37" s="105"/>
      <c r="Z37" s="105"/>
      <c r="AA37" s="105"/>
      <c r="AB37" s="105"/>
      <c r="AC37" s="103"/>
      <c r="AD37" s="102"/>
      <c r="AE37" s="102"/>
      <c r="AF37" s="102"/>
      <c r="AG37" s="102"/>
      <c r="AH37" s="13"/>
      <c r="AI37" s="13"/>
      <c r="AJ37" s="13"/>
      <c r="AK37" s="13"/>
    </row>
    <row r="38" spans="2:37" s="12" customFormat="1" ht="6.75" customHeight="1">
      <c r="B38" s="46"/>
      <c r="C38" s="46"/>
      <c r="H38" s="13"/>
      <c r="I38" s="13"/>
      <c r="J38" s="13"/>
      <c r="K38" s="13"/>
      <c r="L38" s="13"/>
      <c r="M38" s="13"/>
      <c r="N38" s="102"/>
      <c r="O38" s="102"/>
      <c r="P38" s="102"/>
      <c r="Q38" s="102"/>
      <c r="R38" s="102"/>
      <c r="S38" s="102"/>
      <c r="T38" s="102"/>
      <c r="U38" s="102"/>
      <c r="V38" s="105"/>
      <c r="W38" s="105"/>
      <c r="X38" s="102"/>
      <c r="Y38" s="183"/>
      <c r="Z38" s="105"/>
      <c r="AA38" s="105"/>
      <c r="AB38" s="105"/>
      <c r="AC38" s="103"/>
      <c r="AD38" s="102"/>
      <c r="AE38" s="102"/>
      <c r="AF38" s="102"/>
      <c r="AG38" s="102"/>
      <c r="AH38" s="13"/>
      <c r="AI38" s="13"/>
      <c r="AJ38" s="13"/>
      <c r="AK38" s="13"/>
    </row>
    <row r="39" spans="2:37" s="12" customFormat="1" ht="12.75">
      <c r="B39" s="46"/>
      <c r="C39" s="46"/>
      <c r="H39" s="13"/>
      <c r="I39" s="13"/>
      <c r="J39" s="13"/>
      <c r="K39" s="13"/>
      <c r="L39" s="13"/>
      <c r="M39" s="13"/>
      <c r="N39" s="102"/>
      <c r="O39" s="104" t="s">
        <v>24</v>
      </c>
      <c r="P39" s="104"/>
      <c r="Q39" s="104">
        <f>Q34+Q37-T34</f>
        <v>187.03999999999996</v>
      </c>
      <c r="R39" s="102"/>
      <c r="S39" s="102"/>
      <c r="T39" s="102"/>
      <c r="U39" s="102"/>
      <c r="V39" s="185" t="s">
        <v>71</v>
      </c>
      <c r="W39" s="105"/>
      <c r="X39" s="186" t="s">
        <v>27</v>
      </c>
      <c r="Y39" s="183"/>
      <c r="Z39" s="102"/>
      <c r="AA39" s="105"/>
      <c r="AB39" s="105"/>
      <c r="AC39" s="103"/>
      <c r="AD39" s="102"/>
      <c r="AE39" s="102"/>
      <c r="AF39" s="102"/>
      <c r="AG39" s="102"/>
      <c r="AH39" s="13"/>
      <c r="AI39" s="13"/>
      <c r="AJ39" s="13"/>
      <c r="AK39" s="13"/>
    </row>
    <row r="40" spans="2:37" s="12" customFormat="1" ht="12.75">
      <c r="B40" s="46"/>
      <c r="C40" s="46"/>
      <c r="H40" s="13"/>
      <c r="I40" s="13"/>
      <c r="J40" s="13"/>
      <c r="K40" s="13"/>
      <c r="L40" s="13"/>
      <c r="M40" s="13"/>
      <c r="N40" s="102"/>
      <c r="O40" s="104"/>
      <c r="P40" s="104"/>
      <c r="Q40" s="104"/>
      <c r="R40" s="102"/>
      <c r="S40" s="102"/>
      <c r="T40" s="102"/>
      <c r="U40" s="102"/>
      <c r="V40" s="185"/>
      <c r="W40" s="105"/>
      <c r="X40" s="102"/>
      <c r="Y40" s="183"/>
      <c r="Z40" s="102"/>
      <c r="AA40" s="105"/>
      <c r="AB40" s="105"/>
      <c r="AC40" s="103"/>
      <c r="AD40" s="102"/>
      <c r="AE40" s="102"/>
      <c r="AF40" s="102"/>
      <c r="AG40" s="102"/>
      <c r="AH40" s="13"/>
      <c r="AI40" s="13"/>
      <c r="AJ40" s="13"/>
      <c r="AK40" s="13"/>
    </row>
    <row r="41" spans="2:38" s="12" customFormat="1" ht="12.75">
      <c r="B41" s="46"/>
      <c r="C41" s="46"/>
      <c r="H41" s="13"/>
      <c r="I41" s="13"/>
      <c r="J41" s="13"/>
      <c r="K41" s="13"/>
      <c r="L41" s="13"/>
      <c r="M41" s="13"/>
      <c r="N41" s="137" t="s">
        <v>26</v>
      </c>
      <c r="O41" s="102"/>
      <c r="P41" s="102"/>
      <c r="Q41" s="102"/>
      <c r="R41" s="102"/>
      <c r="S41" s="104"/>
      <c r="T41" s="102"/>
      <c r="U41" s="102"/>
      <c r="V41" s="183"/>
      <c r="W41" s="105"/>
      <c r="X41" s="183"/>
      <c r="Y41" s="105"/>
      <c r="Z41" s="183"/>
      <c r="AA41" s="104"/>
      <c r="AB41" s="105"/>
      <c r="AC41" s="105"/>
      <c r="AD41" s="103"/>
      <c r="AE41" s="102"/>
      <c r="AF41" s="102"/>
      <c r="AG41" s="102"/>
      <c r="AH41" s="102"/>
      <c r="AI41" s="13"/>
      <c r="AJ41" s="13"/>
      <c r="AK41" s="13"/>
      <c r="AL41" s="13"/>
    </row>
    <row r="42" spans="2:38" s="12" customFormat="1" ht="12.75">
      <c r="B42" s="46"/>
      <c r="C42" s="46"/>
      <c r="H42" s="13"/>
      <c r="I42" s="13"/>
      <c r="J42" s="13"/>
      <c r="K42" s="13"/>
      <c r="L42" s="13"/>
      <c r="M42" s="13"/>
      <c r="N42" s="102" t="s">
        <v>28</v>
      </c>
      <c r="O42" s="102"/>
      <c r="P42" s="102"/>
      <c r="Q42" s="102"/>
      <c r="R42" s="102"/>
      <c r="S42" s="102"/>
      <c r="T42" s="102"/>
      <c r="U42" s="102"/>
      <c r="V42" s="105" t="s">
        <v>29</v>
      </c>
      <c r="W42" s="102"/>
      <c r="X42" s="183" t="s">
        <v>25</v>
      </c>
      <c r="Y42" s="105"/>
      <c r="Z42" s="105"/>
      <c r="AA42" s="105"/>
      <c r="AB42" s="105"/>
      <c r="AC42" s="105"/>
      <c r="AD42" s="103"/>
      <c r="AE42" s="102"/>
      <c r="AF42" s="102"/>
      <c r="AG42" s="102"/>
      <c r="AH42" s="102"/>
      <c r="AI42" s="13"/>
      <c r="AJ42" s="13"/>
      <c r="AK42" s="13"/>
      <c r="AL42" s="13"/>
    </row>
    <row r="43" spans="2:38" s="12" customFormat="1" ht="12.75">
      <c r="B43" s="46"/>
      <c r="C43" s="46"/>
      <c r="H43" s="13"/>
      <c r="I43" s="13"/>
      <c r="J43" s="13"/>
      <c r="K43" s="13"/>
      <c r="L43" s="13"/>
      <c r="M43" s="13"/>
      <c r="N43" s="102" t="s">
        <v>67</v>
      </c>
      <c r="O43" s="102"/>
      <c r="P43" s="102"/>
      <c r="Q43" s="102">
        <f>K24</f>
        <v>170</v>
      </c>
      <c r="R43" s="102"/>
      <c r="S43" s="102"/>
      <c r="T43" s="102"/>
      <c r="U43" s="102"/>
      <c r="V43" s="102" t="s">
        <v>57</v>
      </c>
      <c r="W43" s="105"/>
      <c r="X43" s="102">
        <f>Q31+Q37-X31</f>
        <v>90.04000000000002</v>
      </c>
      <c r="Y43" s="102" t="s">
        <v>62</v>
      </c>
      <c r="Z43" s="102"/>
      <c r="AA43" s="105"/>
      <c r="AB43" s="105"/>
      <c r="AC43" s="105"/>
      <c r="AD43" s="103"/>
      <c r="AE43" s="102"/>
      <c r="AF43" s="102"/>
      <c r="AG43" s="102"/>
      <c r="AH43" s="102"/>
      <c r="AI43" s="13"/>
      <c r="AJ43" s="13"/>
      <c r="AK43" s="13"/>
      <c r="AL43" s="13"/>
    </row>
    <row r="44" spans="2:38" s="12" customFormat="1" ht="12.75">
      <c r="B44" s="46"/>
      <c r="C44" s="46"/>
      <c r="H44" s="13"/>
      <c r="I44" s="13"/>
      <c r="J44" s="13"/>
      <c r="K44" s="13"/>
      <c r="L44" s="13"/>
      <c r="M44" s="13"/>
      <c r="N44" s="102" t="s">
        <v>108</v>
      </c>
      <c r="O44" s="102"/>
      <c r="P44" s="102"/>
      <c r="Q44" s="102">
        <f>M24</f>
        <v>154.03999999999996</v>
      </c>
      <c r="R44" s="102"/>
      <c r="S44" s="102"/>
      <c r="T44" s="102"/>
      <c r="U44" s="102"/>
      <c r="V44" s="102" t="s">
        <v>33</v>
      </c>
      <c r="W44" s="183"/>
      <c r="X44" s="102">
        <f>Q32-X32</f>
        <v>97</v>
      </c>
      <c r="Y44" s="102" t="s">
        <v>63</v>
      </c>
      <c r="Z44" s="183"/>
      <c r="AA44" s="105"/>
      <c r="AB44" s="105"/>
      <c r="AC44" s="105"/>
      <c r="AD44" s="103"/>
      <c r="AE44" s="102"/>
      <c r="AF44" s="102"/>
      <c r="AG44" s="102"/>
      <c r="AH44" s="102"/>
      <c r="AI44" s="13"/>
      <c r="AJ44" s="13"/>
      <c r="AK44" s="13"/>
      <c r="AL44" s="13"/>
    </row>
    <row r="45" spans="2:38" s="12" customFormat="1" ht="12.75">
      <c r="B45" s="46"/>
      <c r="C45" s="46"/>
      <c r="H45" s="13"/>
      <c r="I45" s="13"/>
      <c r="J45" s="13"/>
      <c r="K45" s="13"/>
      <c r="L45" s="13"/>
      <c r="M45" s="13"/>
      <c r="N45" s="102"/>
      <c r="O45" s="102"/>
      <c r="P45" s="102"/>
      <c r="Q45" s="104">
        <f>SUM(Q43:Q44)</f>
        <v>324.03999999999996</v>
      </c>
      <c r="R45" s="104"/>
      <c r="S45" s="102"/>
      <c r="T45" s="104"/>
      <c r="U45" s="104"/>
      <c r="V45" s="102" t="s">
        <v>58</v>
      </c>
      <c r="W45" s="105"/>
      <c r="X45" s="102">
        <f>Q33</f>
        <v>1500</v>
      </c>
      <c r="Y45" s="102" t="s">
        <v>64</v>
      </c>
      <c r="Z45" s="105"/>
      <c r="AA45" s="105"/>
      <c r="AB45" s="105"/>
      <c r="AC45" s="105"/>
      <c r="AD45" s="103"/>
      <c r="AE45" s="102"/>
      <c r="AF45" s="102"/>
      <c r="AG45" s="102"/>
      <c r="AH45" s="102"/>
      <c r="AI45" s="13"/>
      <c r="AJ45" s="13"/>
      <c r="AK45" s="13"/>
      <c r="AL45" s="13"/>
    </row>
    <row r="46" spans="2:38" s="12" customFormat="1" ht="12.75">
      <c r="B46" s="46"/>
      <c r="C46" s="46"/>
      <c r="H46" s="13"/>
      <c r="I46" s="13"/>
      <c r="J46" s="13"/>
      <c r="K46" s="13"/>
      <c r="L46" s="13"/>
      <c r="M46" s="13"/>
      <c r="N46" s="102" t="s">
        <v>30</v>
      </c>
      <c r="O46" s="102"/>
      <c r="P46" s="102"/>
      <c r="Q46" s="102"/>
      <c r="R46" s="102"/>
      <c r="S46" s="102"/>
      <c r="T46" s="102"/>
      <c r="U46" s="102"/>
      <c r="V46" s="105" t="s">
        <v>59</v>
      </c>
      <c r="W46" s="102"/>
      <c r="X46" s="104">
        <f>X43+X44</f>
        <v>187.04000000000002</v>
      </c>
      <c r="Y46" s="105"/>
      <c r="Z46" s="102"/>
      <c r="AA46" s="105"/>
      <c r="AB46" s="105"/>
      <c r="AC46" s="105"/>
      <c r="AD46" s="103"/>
      <c r="AE46" s="102"/>
      <c r="AF46" s="102"/>
      <c r="AG46" s="102"/>
      <c r="AH46" s="102"/>
      <c r="AI46" s="13"/>
      <c r="AJ46" s="13"/>
      <c r="AK46" s="13"/>
      <c r="AL46" s="13"/>
    </row>
    <row r="47" spans="2:38" s="12" customFormat="1" ht="12.75">
      <c r="B47" s="46"/>
      <c r="C47" s="46"/>
      <c r="H47" s="13"/>
      <c r="I47" s="13"/>
      <c r="J47" s="13"/>
      <c r="K47" s="13"/>
      <c r="L47" s="13"/>
      <c r="M47" s="13"/>
      <c r="N47" s="102" t="s">
        <v>31</v>
      </c>
      <c r="O47" s="102"/>
      <c r="P47" s="102"/>
      <c r="Q47" s="102">
        <v>0</v>
      </c>
      <c r="R47" s="102"/>
      <c r="S47" s="102"/>
      <c r="T47" s="102"/>
      <c r="U47" s="102"/>
      <c r="V47" s="105"/>
      <c r="W47" s="102"/>
      <c r="X47" s="105"/>
      <c r="Y47" s="105"/>
      <c r="Z47" s="102"/>
      <c r="AA47" s="105"/>
      <c r="AB47" s="105"/>
      <c r="AC47" s="105"/>
      <c r="AD47" s="103"/>
      <c r="AE47" s="102"/>
      <c r="AF47" s="102"/>
      <c r="AG47" s="102"/>
      <c r="AH47" s="102"/>
      <c r="AI47" s="13"/>
      <c r="AJ47" s="13"/>
      <c r="AK47" s="13"/>
      <c r="AL47" s="13"/>
    </row>
    <row r="48" spans="2:38" s="12" customFormat="1" ht="12.75">
      <c r="B48" s="46"/>
      <c r="C48" s="46"/>
      <c r="H48" s="13"/>
      <c r="I48" s="13"/>
      <c r="J48" s="13"/>
      <c r="K48" s="13"/>
      <c r="L48" s="13"/>
      <c r="M48" s="13"/>
      <c r="N48" s="102" t="s">
        <v>68</v>
      </c>
      <c r="O48" s="102"/>
      <c r="P48" s="102"/>
      <c r="Q48" s="102">
        <f>Q39</f>
        <v>187.03999999999996</v>
      </c>
      <c r="R48" s="102"/>
      <c r="S48" s="102"/>
      <c r="T48" s="102"/>
      <c r="U48" s="102"/>
      <c r="V48" s="105"/>
      <c r="W48" s="102"/>
      <c r="X48" s="105"/>
      <c r="Y48" s="105"/>
      <c r="Z48" s="102"/>
      <c r="AA48" s="105"/>
      <c r="AB48" s="105"/>
      <c r="AC48" s="105"/>
      <c r="AD48" s="103"/>
      <c r="AE48" s="102"/>
      <c r="AF48" s="102"/>
      <c r="AG48" s="102"/>
      <c r="AH48" s="102"/>
      <c r="AI48" s="13"/>
      <c r="AJ48" s="13"/>
      <c r="AK48" s="13"/>
      <c r="AL48" s="13"/>
    </row>
    <row r="49" spans="2:38" s="12" customFormat="1" ht="12.75">
      <c r="B49" s="46"/>
      <c r="C49" s="46"/>
      <c r="H49" s="13"/>
      <c r="I49" s="13"/>
      <c r="J49" s="13"/>
      <c r="K49" s="13"/>
      <c r="L49" s="13"/>
      <c r="M49" s="13"/>
      <c r="N49" s="102" t="s">
        <v>69</v>
      </c>
      <c r="O49" s="102"/>
      <c r="P49" s="102"/>
      <c r="Q49" s="102">
        <f>P24</f>
        <v>137</v>
      </c>
      <c r="R49" s="102"/>
      <c r="S49" s="104"/>
      <c r="T49" s="102"/>
      <c r="U49" s="102"/>
      <c r="V49" s="137" t="s">
        <v>32</v>
      </c>
      <c r="W49" s="105"/>
      <c r="X49" s="187"/>
      <c r="Y49" s="102"/>
      <c r="Z49" s="105"/>
      <c r="AA49" s="105"/>
      <c r="AB49" s="105"/>
      <c r="AC49" s="105"/>
      <c r="AD49" s="103"/>
      <c r="AE49" s="102"/>
      <c r="AF49" s="102"/>
      <c r="AG49" s="102"/>
      <c r="AH49" s="102"/>
      <c r="AI49" s="13"/>
      <c r="AJ49" s="13"/>
      <c r="AK49" s="13"/>
      <c r="AL49" s="13"/>
    </row>
    <row r="50" spans="2:38" s="12" customFormat="1" ht="12.75">
      <c r="B50" s="46"/>
      <c r="C50" s="46"/>
      <c r="H50" s="13"/>
      <c r="I50" s="13"/>
      <c r="J50" s="13"/>
      <c r="K50" s="13"/>
      <c r="L50" s="13"/>
      <c r="M50" s="13"/>
      <c r="N50" s="102"/>
      <c r="O50" s="102"/>
      <c r="P50" s="102"/>
      <c r="Q50" s="104">
        <f>SUM(Q47:Q49)</f>
        <v>324.03999999999996</v>
      </c>
      <c r="R50" s="104"/>
      <c r="S50" s="102"/>
      <c r="T50" s="104"/>
      <c r="U50" s="104"/>
      <c r="V50" s="137" t="s">
        <v>33</v>
      </c>
      <c r="W50" s="105"/>
      <c r="X50" s="137">
        <f>X24</f>
        <v>500</v>
      </c>
      <c r="Y50" s="102"/>
      <c r="Z50" s="105"/>
      <c r="AA50" s="105"/>
      <c r="AB50" s="105"/>
      <c r="AC50" s="105"/>
      <c r="AD50" s="103"/>
      <c r="AE50" s="102"/>
      <c r="AF50" s="102"/>
      <c r="AG50" s="102"/>
      <c r="AH50" s="102"/>
      <c r="AI50" s="13"/>
      <c r="AJ50" s="13"/>
      <c r="AK50" s="13"/>
      <c r="AL50" s="13"/>
    </row>
    <row r="51" spans="2:38" s="12" customFormat="1" ht="12.75">
      <c r="B51" s="46"/>
      <c r="C51" s="46"/>
      <c r="H51" s="13"/>
      <c r="I51" s="13"/>
      <c r="J51" s="13"/>
      <c r="K51" s="13"/>
      <c r="L51" s="13"/>
      <c r="M51" s="13"/>
      <c r="N51" s="104"/>
      <c r="O51" s="104"/>
      <c r="P51" s="180" t="s">
        <v>33</v>
      </c>
      <c r="Q51" s="179"/>
      <c r="R51" s="180">
        <f>R25</f>
        <v>0</v>
      </c>
      <c r="S51" s="177"/>
      <c r="T51" s="104"/>
      <c r="U51" s="104"/>
      <c r="V51" s="137" t="s">
        <v>33</v>
      </c>
      <c r="W51" s="105"/>
      <c r="X51" s="137">
        <f>X25</f>
        <v>0</v>
      </c>
      <c r="Y51" s="102"/>
      <c r="Z51" s="105"/>
      <c r="AA51" s="105"/>
      <c r="AB51" s="13"/>
      <c r="AC51" s="13"/>
      <c r="AD51" s="13"/>
      <c r="AE51" s="13"/>
      <c r="AF51" s="13"/>
      <c r="AJ51" s="13"/>
      <c r="AK51" s="13"/>
      <c r="AL51" s="13"/>
    </row>
    <row r="52" spans="2:38" s="12" customFormat="1" ht="12.75">
      <c r="B52" s="46"/>
      <c r="C52" s="46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1"/>
      <c r="Y52" s="13"/>
      <c r="Z52" s="13"/>
      <c r="AA52" s="13"/>
      <c r="AB52" s="13"/>
      <c r="AC52" s="13"/>
      <c r="AD52" s="13"/>
      <c r="AE52" s="13"/>
      <c r="AF52" s="13"/>
      <c r="AJ52" s="13"/>
      <c r="AK52" s="13"/>
      <c r="AL52" s="13"/>
    </row>
    <row r="53" spans="1:38" ht="12.75">
      <c r="A53" s="12"/>
      <c r="B53" s="46"/>
      <c r="C53" s="46"/>
      <c r="D53" s="12"/>
      <c r="E53" s="12"/>
      <c r="F53" s="12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1"/>
      <c r="Y53" s="13"/>
      <c r="Z53" s="13"/>
      <c r="AA53" s="13"/>
      <c r="AB53" s="13"/>
      <c r="AC53" s="13"/>
      <c r="AD53" s="13"/>
      <c r="AE53" s="13"/>
      <c r="AF53" s="13"/>
      <c r="AJ53" s="3"/>
      <c r="AK53" s="13"/>
      <c r="AL53" s="3"/>
    </row>
    <row r="54" spans="1:38" ht="12.75">
      <c r="A54" s="12"/>
      <c r="B54" s="46"/>
      <c r="C54" s="46"/>
      <c r="D54" s="12"/>
      <c r="E54" s="12"/>
      <c r="F54" s="12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1"/>
      <c r="Y54" s="13"/>
      <c r="Z54" s="13"/>
      <c r="AA54" s="13"/>
      <c r="AB54" s="13"/>
      <c r="AC54" s="13"/>
      <c r="AD54" s="13"/>
      <c r="AE54" s="13"/>
      <c r="AJ54" s="3"/>
      <c r="AK54" s="13"/>
      <c r="AL54" s="3"/>
    </row>
    <row r="55" spans="1:31" ht="12.75">
      <c r="A55" s="12"/>
      <c r="B55" s="46"/>
      <c r="C55" s="46"/>
      <c r="D55" s="12"/>
      <c r="E55" s="12"/>
      <c r="F55" s="12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1"/>
      <c r="Y55" s="13"/>
      <c r="Z55" s="13"/>
      <c r="AA55" s="13"/>
      <c r="AB55" s="13"/>
      <c r="AC55" s="13"/>
      <c r="AD55" s="13"/>
      <c r="AE55" s="13"/>
    </row>
    <row r="56" spans="1:31" ht="12.75">
      <c r="A56" s="12"/>
      <c r="B56" s="46"/>
      <c r="C56" s="46"/>
      <c r="D56" s="12"/>
      <c r="E56" s="12"/>
      <c r="F56" s="12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1"/>
      <c r="Y56" s="13"/>
      <c r="Z56" s="13"/>
      <c r="AA56" s="13"/>
      <c r="AB56" s="13"/>
      <c r="AC56" s="13"/>
      <c r="AD56" s="13"/>
      <c r="AE56" s="13"/>
    </row>
    <row r="57" spans="1:32" ht="12.75">
      <c r="A57" s="12"/>
      <c r="B57" s="46"/>
      <c r="C57" s="46"/>
      <c r="D57" s="12"/>
      <c r="E57" s="12"/>
      <c r="F57" s="12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1"/>
      <c r="Y57" s="13"/>
      <c r="Z57" s="13"/>
      <c r="AA57" s="13"/>
      <c r="AB57" s="13"/>
      <c r="AC57" s="13"/>
      <c r="AD57" s="13"/>
      <c r="AE57" s="13"/>
      <c r="AF57" s="13"/>
    </row>
    <row r="58" spans="1:32" ht="12.75">
      <c r="A58" s="12"/>
      <c r="B58" s="46"/>
      <c r="C58" s="46"/>
      <c r="D58" s="12"/>
      <c r="E58" s="12"/>
      <c r="F58" s="12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1"/>
      <c r="Y58" s="13"/>
      <c r="Z58" s="13"/>
      <c r="AA58" s="13"/>
      <c r="AB58" s="13"/>
      <c r="AC58" s="13"/>
      <c r="AD58" s="13"/>
      <c r="AE58" s="13"/>
      <c r="AF58" s="13"/>
    </row>
    <row r="59" spans="1:32" ht="12.75">
      <c r="A59" s="12"/>
      <c r="B59" s="46"/>
      <c r="C59" s="46"/>
      <c r="D59" s="12"/>
      <c r="E59" s="12"/>
      <c r="F59" s="12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1"/>
      <c r="Y59" s="13"/>
      <c r="Z59" s="13"/>
      <c r="AA59" s="13"/>
      <c r="AB59" s="13"/>
      <c r="AC59" s="13"/>
      <c r="AD59" s="13"/>
      <c r="AE59" s="13"/>
      <c r="AF59" s="13"/>
    </row>
    <row r="60" spans="1:31" ht="12.75">
      <c r="A60" s="12"/>
      <c r="B60" s="46"/>
      <c r="C60" s="46"/>
      <c r="D60" s="12"/>
      <c r="E60" s="12"/>
      <c r="F60" s="12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12.75">
      <c r="A61" s="12"/>
      <c r="B61" s="46"/>
      <c r="C61" s="46"/>
      <c r="D61" s="12"/>
      <c r="E61" s="12"/>
      <c r="F61" s="12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12.75">
      <c r="A62" s="12"/>
      <c r="B62" s="46"/>
      <c r="C62" s="46"/>
      <c r="D62" s="12"/>
      <c r="E62" s="12"/>
      <c r="F62" s="12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2.75">
      <c r="A63" s="12"/>
      <c r="B63" s="46"/>
      <c r="C63" s="46"/>
      <c r="D63" s="12"/>
      <c r="E63" s="12"/>
      <c r="F63" s="12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2.75">
      <c r="A64" s="12"/>
      <c r="B64" s="46"/>
      <c r="C64" s="46"/>
      <c r="D64" s="12"/>
      <c r="E64" s="12"/>
      <c r="F64" s="12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12.75">
      <c r="A65" s="12"/>
      <c r="B65" s="46"/>
      <c r="C65" s="46"/>
      <c r="D65" s="12"/>
      <c r="E65" s="12"/>
      <c r="F65" s="12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12.75">
      <c r="A66" s="12"/>
      <c r="B66" s="46"/>
      <c r="C66" s="46"/>
      <c r="D66" s="12"/>
      <c r="E66" s="12"/>
      <c r="F66" s="12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2.75">
      <c r="A67" s="12"/>
      <c r="B67" s="46"/>
      <c r="C67" s="46"/>
      <c r="D67" s="12"/>
      <c r="E67" s="12"/>
      <c r="F67" s="12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12.75">
      <c r="A68" s="12"/>
      <c r="B68" s="46"/>
      <c r="C68" s="46"/>
      <c r="D68" s="12"/>
      <c r="E68" s="12"/>
      <c r="F68" s="12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12.75">
      <c r="A69" s="12"/>
      <c r="B69" s="46"/>
      <c r="C69" s="46"/>
      <c r="D69" s="12"/>
      <c r="E69" s="12"/>
      <c r="F69" s="12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Z69" s="13"/>
      <c r="AA69" s="13"/>
      <c r="AB69" s="13"/>
      <c r="AC69" s="13"/>
      <c r="AD69" s="13"/>
      <c r="AE69" s="13"/>
    </row>
    <row r="70" spans="1:31" ht="12.75">
      <c r="A70" s="12"/>
      <c r="B70" s="46"/>
      <c r="C70" s="46"/>
      <c r="D70" s="12"/>
      <c r="E70" s="12"/>
      <c r="F70" s="12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S70" s="13"/>
      <c r="Z70" s="13"/>
      <c r="AA70" s="13"/>
      <c r="AB70" s="13"/>
      <c r="AC70" s="13"/>
      <c r="AD70" s="13"/>
      <c r="AE70" s="13"/>
    </row>
    <row r="71" spans="1:31" ht="12.75">
      <c r="A71" s="12"/>
      <c r="B71" s="46"/>
      <c r="C71" s="46"/>
      <c r="D71" s="12"/>
      <c r="E71" s="12"/>
      <c r="F71" s="12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S71" s="13"/>
      <c r="Z71" s="13"/>
      <c r="AA71" s="13"/>
      <c r="AB71" s="13"/>
      <c r="AC71" s="13"/>
      <c r="AD71" s="13"/>
      <c r="AE71" s="13"/>
    </row>
    <row r="72" spans="1:31" ht="12.75">
      <c r="A72" s="12"/>
      <c r="B72" s="46"/>
      <c r="C72" s="46"/>
      <c r="D72" s="12"/>
      <c r="E72" s="12"/>
      <c r="F72" s="12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S72" s="13"/>
      <c r="Z72" s="13"/>
      <c r="AA72" s="13"/>
      <c r="AB72" s="13"/>
      <c r="AC72" s="13"/>
      <c r="AD72" s="13"/>
      <c r="AE72" s="13"/>
    </row>
    <row r="73" spans="1:31" ht="12.75">
      <c r="A73" s="12"/>
      <c r="B73" s="46"/>
      <c r="C73" s="46"/>
      <c r="D73" s="12"/>
      <c r="E73" s="12"/>
      <c r="F73" s="12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S73" s="13"/>
      <c r="AA73" s="13"/>
      <c r="AB73" s="13"/>
      <c r="AC73" s="13"/>
      <c r="AD73" s="13"/>
      <c r="AE73" s="13"/>
    </row>
    <row r="74" spans="1:13" ht="12.75">
      <c r="A74" s="12"/>
      <c r="B74" s="46"/>
      <c r="C74" s="46"/>
      <c r="D74" s="12"/>
      <c r="E74" s="12"/>
      <c r="F74" s="12"/>
      <c r="G74" s="12"/>
      <c r="H74" s="13"/>
      <c r="I74" s="13"/>
      <c r="J74" s="13"/>
      <c r="K74" s="13"/>
      <c r="L74" s="13"/>
      <c r="M74" s="13"/>
    </row>
    <row r="75" spans="1:13" ht="12.75">
      <c r="A75" s="12"/>
      <c r="B75" s="46"/>
      <c r="C75" s="46"/>
      <c r="D75" s="12"/>
      <c r="E75" s="12"/>
      <c r="F75" s="12"/>
      <c r="G75" s="12"/>
      <c r="H75" s="13"/>
      <c r="I75" s="13"/>
      <c r="J75" s="13"/>
      <c r="K75" s="13"/>
      <c r="L75" s="13"/>
      <c r="M75" s="13"/>
    </row>
    <row r="76" spans="1:13" ht="12.75">
      <c r="A76" s="12"/>
      <c r="B76" s="46"/>
      <c r="C76" s="46"/>
      <c r="D76" s="12"/>
      <c r="E76" s="12"/>
      <c r="F76" s="12"/>
      <c r="G76" s="12"/>
      <c r="H76" s="13"/>
      <c r="I76" s="13"/>
      <c r="J76" s="13"/>
      <c r="K76" s="13"/>
      <c r="L76" s="13"/>
      <c r="M76" s="13"/>
    </row>
    <row r="77" spans="1:13" ht="12.75">
      <c r="A77" s="12"/>
      <c r="B77" s="46"/>
      <c r="F77" s="12"/>
      <c r="G77" s="12"/>
      <c r="H77" s="13"/>
      <c r="I77" s="13"/>
      <c r="J77" s="13"/>
      <c r="K77" s="13"/>
      <c r="L77" s="13"/>
      <c r="M77" s="13"/>
    </row>
    <row r="78" spans="1:11" ht="12.75">
      <c r="A78" s="1"/>
      <c r="F78" s="12"/>
      <c r="G78" s="12"/>
      <c r="H78" s="13"/>
      <c r="I78" s="13"/>
      <c r="J78" s="13"/>
      <c r="K78" s="13"/>
    </row>
    <row r="79" spans="1:11" ht="12.75">
      <c r="A79" s="1"/>
      <c r="F79" s="12"/>
      <c r="G79" s="12"/>
      <c r="H79" s="13"/>
      <c r="I79" s="13"/>
      <c r="J79" s="13"/>
      <c r="K79" s="13"/>
    </row>
    <row r="80" spans="1:11" ht="12.75">
      <c r="A80" s="1"/>
      <c r="I80" s="13"/>
      <c r="J80" s="13"/>
      <c r="K80" s="13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</sheetData>
  <sheetProtection/>
  <mergeCells count="16">
    <mergeCell ref="A1:A3"/>
    <mergeCell ref="B1:B3"/>
    <mergeCell ref="C1:C3"/>
    <mergeCell ref="F1:F3"/>
    <mergeCell ref="H1:H3"/>
    <mergeCell ref="I1:J2"/>
    <mergeCell ref="G1:G3"/>
    <mergeCell ref="V1:V2"/>
    <mergeCell ref="W1:W2"/>
    <mergeCell ref="X1:AA1"/>
    <mergeCell ref="K1:L2"/>
    <mergeCell ref="M1:N2"/>
    <mergeCell ref="O1:P2"/>
    <mergeCell ref="Q1:R2"/>
    <mergeCell ref="T1:T2"/>
    <mergeCell ref="U1:U2"/>
  </mergeCells>
  <printOptions/>
  <pageMargins left="0.57" right="0.07874015748031496" top="0.61" bottom="0.1968503937007874" header="0.2755905511811024" footer="0.15748031496062992"/>
  <pageSetup horizontalDpi="600" verticalDpi="600" orientation="landscape" paperSize="9" scale="77" r:id="rId1"/>
  <headerFooter alignWithMargins="0">
    <oddHeader>&amp;LStowarzyszenie Kulturo - finanse 2016
</oddHeader>
  </headerFooter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Rodzinka</dc:creator>
  <cp:keywords/>
  <dc:description/>
  <cp:lastModifiedBy>Rafał Kowalski</cp:lastModifiedBy>
  <cp:lastPrinted>2017-03-06T11:21:39Z</cp:lastPrinted>
  <dcterms:created xsi:type="dcterms:W3CDTF">2005-05-17T20:14:12Z</dcterms:created>
  <dcterms:modified xsi:type="dcterms:W3CDTF">2017-03-20T15:30:21Z</dcterms:modified>
  <cp:category/>
  <cp:version/>
  <cp:contentType/>
  <cp:contentStatus/>
</cp:coreProperties>
</file>